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95" windowHeight="13665"/>
  </bookViews>
  <sheets>
    <sheet name="Page 1" sheetId="2" r:id="rId1"/>
  </sheets>
  <definedNames>
    <definedName name="A">'Page 1'!$C$31</definedName>
    <definedName name="AG">'Page 1'!$G$25</definedName>
    <definedName name="BS">'Page 1'!$D$25</definedName>
    <definedName name="FEL">'Page 1'!$J$25</definedName>
    <definedName name="FP">'Page 1'!$J$31</definedName>
    <definedName name="INT">'Page 1'!$H$25</definedName>
    <definedName name="IP">'Page 1'!$I$31</definedName>
    <definedName name="M">'Page 1'!$G$31</definedName>
    <definedName name="Mag">'Page 1'!$H$31</definedName>
    <definedName name="S">'Page 1'!$E$25</definedName>
    <definedName name="SB">'Page 1'!$E$31</definedName>
    <definedName name="T">'Page 1'!$F$25</definedName>
    <definedName name="TB">'Page 1'!$F$31</definedName>
    <definedName name="W">'Page 1'!$D$31</definedName>
    <definedName name="WP">'Page 1'!$I$25</definedName>
    <definedName name="WS">'Page 1'!$C$25</definedName>
  </definedNames>
  <calcPr calcId="114210"/>
</workbook>
</file>

<file path=xl/calcChain.xml><?xml version="1.0" encoding="utf-8"?>
<calcChain xmlns="http://schemas.openxmlformats.org/spreadsheetml/2006/main">
  <c r="I65" i="2"/>
  <c r="F25"/>
  <c r="F29"/>
  <c r="E25"/>
  <c r="E29"/>
  <c r="S4"/>
  <c r="S5"/>
  <c r="S6"/>
  <c r="S7"/>
  <c r="S8"/>
  <c r="S9"/>
  <c r="S10"/>
  <c r="S11"/>
  <c r="S12"/>
  <c r="S13"/>
  <c r="S14"/>
  <c r="S18"/>
  <c r="S19"/>
  <c r="S20"/>
  <c r="S21"/>
  <c r="S22"/>
  <c r="T23"/>
  <c r="S23"/>
  <c r="Y86"/>
  <c r="D25"/>
  <c r="T56"/>
  <c r="T55"/>
  <c r="T54"/>
  <c r="T53"/>
  <c r="Y90"/>
  <c r="P93"/>
  <c r="P90"/>
  <c r="P84"/>
  <c r="P87"/>
  <c r="G31"/>
  <c r="H102"/>
  <c r="E102"/>
  <c r="J31"/>
  <c r="AA102"/>
  <c r="G25"/>
  <c r="AA100"/>
  <c r="Y100"/>
  <c r="C25"/>
  <c r="W100"/>
  <c r="Z72"/>
  <c r="E31"/>
  <c r="F31"/>
  <c r="Y102"/>
  <c r="H31"/>
  <c r="D31"/>
  <c r="O100"/>
  <c r="C31"/>
  <c r="T45"/>
  <c r="T44"/>
  <c r="T43"/>
  <c r="T42"/>
  <c r="T41"/>
  <c r="T40"/>
  <c r="T39"/>
  <c r="T38"/>
  <c r="T37"/>
  <c r="T36"/>
  <c r="T35"/>
  <c r="T34"/>
  <c r="T33"/>
  <c r="H25"/>
  <c r="T32"/>
  <c r="T31"/>
  <c r="T28"/>
  <c r="T27"/>
  <c r="T29"/>
  <c r="T50"/>
  <c r="T51"/>
  <c r="T52"/>
  <c r="T26"/>
  <c r="T48"/>
  <c r="S48"/>
  <c r="T19"/>
  <c r="T16"/>
  <c r="S16"/>
  <c r="J25"/>
  <c r="T14"/>
  <c r="T13"/>
  <c r="T12"/>
  <c r="T5"/>
  <c r="S50"/>
  <c r="S51"/>
  <c r="S52"/>
  <c r="S27"/>
  <c r="S28"/>
  <c r="S29"/>
  <c r="S31"/>
  <c r="S32"/>
  <c r="S33"/>
  <c r="S34"/>
  <c r="S35"/>
  <c r="S36"/>
  <c r="S37"/>
  <c r="S38"/>
  <c r="S39"/>
  <c r="S40"/>
  <c r="S41"/>
  <c r="S42"/>
  <c r="S43"/>
  <c r="S44"/>
  <c r="S45"/>
  <c r="S26"/>
  <c r="I25"/>
  <c r="T6"/>
  <c r="T9"/>
  <c r="T10"/>
  <c r="C102"/>
  <c r="T8"/>
  <c r="F102"/>
  <c r="B102"/>
  <c r="T18"/>
  <c r="T22"/>
  <c r="T30"/>
  <c r="S30"/>
  <c r="Y94"/>
  <c r="T49"/>
  <c r="S49"/>
  <c r="T20"/>
  <c r="T15"/>
  <c r="S15"/>
  <c r="T4"/>
  <c r="T11"/>
  <c r="T17"/>
  <c r="S17"/>
  <c r="T21"/>
  <c r="T47"/>
  <c r="S47"/>
  <c r="T46"/>
  <c r="S46"/>
  <c r="T7"/>
  <c r="I72"/>
  <c r="W102"/>
  <c r="I102"/>
  <c r="K102"/>
</calcChain>
</file>

<file path=xl/sharedStrings.xml><?xml version="1.0" encoding="utf-8"?>
<sst xmlns="http://schemas.openxmlformats.org/spreadsheetml/2006/main" count="463" uniqueCount="277">
  <si>
    <t>Name:</t>
  </si>
  <si>
    <t>Race:</t>
  </si>
  <si>
    <t>Career Path:</t>
  </si>
  <si>
    <t>Experience:</t>
  </si>
  <si>
    <t>PERSONAL DETAILS</t>
  </si>
  <si>
    <t>Gender:</t>
  </si>
  <si>
    <t>Age:</t>
  </si>
  <si>
    <t>Date of Birth:</t>
  </si>
  <si>
    <t>Nationality:</t>
  </si>
  <si>
    <t>Height:</t>
  </si>
  <si>
    <t>Eyes:</t>
  </si>
  <si>
    <t>Birthplace:</t>
  </si>
  <si>
    <t>Religion:</t>
  </si>
  <si>
    <t>Weight:</t>
  </si>
  <si>
    <t>Distinguishing Marks:</t>
  </si>
  <si>
    <t>CHARACTER PROFILE</t>
  </si>
  <si>
    <t>CHARACTER</t>
  </si>
  <si>
    <t>WS</t>
  </si>
  <si>
    <t>BS</t>
  </si>
  <si>
    <t>S</t>
  </si>
  <si>
    <t>T</t>
  </si>
  <si>
    <t>AG</t>
  </si>
  <si>
    <t>INT</t>
  </si>
  <si>
    <t>WP</t>
  </si>
  <si>
    <t>FEL</t>
  </si>
  <si>
    <t>Starting</t>
  </si>
  <si>
    <t>Advance</t>
  </si>
  <si>
    <t>Current</t>
  </si>
  <si>
    <t>Taken</t>
  </si>
  <si>
    <t>Animal Care</t>
  </si>
  <si>
    <t>TOTAL</t>
  </si>
  <si>
    <t>CHAR</t>
  </si>
  <si>
    <t>+10%</t>
  </si>
  <si>
    <t>+20%</t>
  </si>
  <si>
    <t>Related</t>
  </si>
  <si>
    <t>Talents</t>
  </si>
  <si>
    <t>ASSOC</t>
  </si>
  <si>
    <t>(INT)</t>
  </si>
  <si>
    <t>Charm</t>
  </si>
  <si>
    <t>Command</t>
  </si>
  <si>
    <t>Concealment</t>
  </si>
  <si>
    <t>Consume Alchol</t>
  </si>
  <si>
    <t>Disguise</t>
  </si>
  <si>
    <t>Drive</t>
  </si>
  <si>
    <t>Evaluate</t>
  </si>
  <si>
    <t>Gamble</t>
  </si>
  <si>
    <t>Gossip</t>
  </si>
  <si>
    <t>Haggle</t>
  </si>
  <si>
    <t>Intimidate</t>
  </si>
  <si>
    <t>Outdoor Survival</t>
  </si>
  <si>
    <t>Perception</t>
  </si>
  <si>
    <t>Ride</t>
  </si>
  <si>
    <t>Row</t>
  </si>
  <si>
    <t>Scale Sheer Surface</t>
  </si>
  <si>
    <t>Search</t>
  </si>
  <si>
    <t>Silent Move</t>
  </si>
  <si>
    <t>Swim</t>
  </si>
  <si>
    <t>Basic Skills</t>
  </si>
  <si>
    <t>Advanced Skills</t>
  </si>
  <si>
    <t>Animal Trainning</t>
  </si>
  <si>
    <t>Blather</t>
  </si>
  <si>
    <t>Chanelling</t>
  </si>
  <si>
    <t>Charm Animal</t>
  </si>
  <si>
    <t>Dodge Blow</t>
  </si>
  <si>
    <t>Follow Trail</t>
  </si>
  <si>
    <t>Heal</t>
  </si>
  <si>
    <t>Hypnotism</t>
  </si>
  <si>
    <t>Lip Reading</t>
  </si>
  <si>
    <t>Magical Sense</t>
  </si>
  <si>
    <t>Navigation</t>
  </si>
  <si>
    <t>Pick Lock</t>
  </si>
  <si>
    <t>Prepare Poison</t>
  </si>
  <si>
    <t>Read/Write</t>
  </si>
  <si>
    <t>Sail</t>
  </si>
  <si>
    <t>Set Trap</t>
  </si>
  <si>
    <t>Shadowing</t>
  </si>
  <si>
    <t>Sleight of Hand</t>
  </si>
  <si>
    <t>Torture</t>
  </si>
  <si>
    <t>Ventriloquism</t>
  </si>
  <si>
    <t>SKILLS</t>
  </si>
  <si>
    <t>Weapon Skill</t>
  </si>
  <si>
    <t>Ballistic Skill</t>
  </si>
  <si>
    <t>Strength</t>
  </si>
  <si>
    <t>Toughness</t>
  </si>
  <si>
    <t>Agility</t>
  </si>
  <si>
    <t>Intelligence</t>
  </si>
  <si>
    <t>Willpower</t>
  </si>
  <si>
    <t>Fellowship</t>
  </si>
  <si>
    <t>A</t>
  </si>
  <si>
    <t>W</t>
  </si>
  <si>
    <t>SB</t>
  </si>
  <si>
    <t>TB</t>
  </si>
  <si>
    <t>M</t>
  </si>
  <si>
    <t>Mag</t>
  </si>
  <si>
    <t>IP</t>
  </si>
  <si>
    <t>FP</t>
  </si>
  <si>
    <t>Attacks</t>
  </si>
  <si>
    <t>Wounds</t>
  </si>
  <si>
    <t>Strength Bonus</t>
  </si>
  <si>
    <t>Toughness Bonus</t>
  </si>
  <si>
    <t>Movement</t>
  </si>
  <si>
    <t>Magic</t>
  </si>
  <si>
    <t>Insanity Points</t>
  </si>
  <si>
    <t>Fate Points</t>
  </si>
  <si>
    <t>(FEL)</t>
  </si>
  <si>
    <t>(Ag)</t>
  </si>
  <si>
    <t>(T)</t>
  </si>
  <si>
    <t>(S)</t>
  </si>
  <si>
    <t>(WP)</t>
  </si>
  <si>
    <t>-</t>
  </si>
  <si>
    <t>TALENTS</t>
  </si>
  <si>
    <t xml:space="preserve">Talent </t>
  </si>
  <si>
    <t>Description</t>
  </si>
  <si>
    <t>TRAPPINGS</t>
  </si>
  <si>
    <t>Item</t>
  </si>
  <si>
    <t>Location</t>
  </si>
  <si>
    <t>Enc</t>
  </si>
  <si>
    <t>Maximum Enc Capacity = (S+T)x10</t>
  </si>
  <si>
    <t>Total Enc</t>
  </si>
  <si>
    <t>WEAPONS</t>
  </si>
  <si>
    <t>ARMOUR</t>
  </si>
  <si>
    <t>Armour Type</t>
  </si>
  <si>
    <t>Locations Covered</t>
  </si>
  <si>
    <t>AP</t>
  </si>
  <si>
    <t>Weapon</t>
  </si>
  <si>
    <t>Group</t>
  </si>
  <si>
    <t>Damage</t>
  </si>
  <si>
    <t>Range</t>
  </si>
  <si>
    <t>Reload</t>
  </si>
  <si>
    <t>HEAD</t>
  </si>
  <si>
    <t>01-15</t>
  </si>
  <si>
    <t>RIGHT ARM</t>
  </si>
  <si>
    <t>16-35</t>
  </si>
  <si>
    <t>BODY</t>
  </si>
  <si>
    <t>56-80</t>
  </si>
  <si>
    <t>RIGHT LEG</t>
  </si>
  <si>
    <t>81-90</t>
  </si>
  <si>
    <t>LEFT ARM</t>
  </si>
  <si>
    <t>LEFT LEG</t>
  </si>
  <si>
    <t>36-55</t>
  </si>
  <si>
    <t>DODGE BLOW</t>
  </si>
  <si>
    <t>WOUNDS</t>
  </si>
  <si>
    <t>COMBAT SCORES</t>
  </si>
  <si>
    <t>Ag</t>
  </si>
  <si>
    <t>ACTION SUMMARY</t>
  </si>
  <si>
    <t>BASIC ACTION</t>
  </si>
  <si>
    <t>Aim</t>
  </si>
  <si>
    <t>Cast</t>
  </si>
  <si>
    <t>Charge</t>
  </si>
  <si>
    <t>Disengage</t>
  </si>
  <si>
    <t>Move</t>
  </si>
  <si>
    <t>Ready</t>
  </si>
  <si>
    <t>Stand/Mount</t>
  </si>
  <si>
    <t>Standard Attack</t>
  </si>
  <si>
    <t>Swift Attack</t>
  </si>
  <si>
    <t>Use a Skill</t>
  </si>
  <si>
    <t>ADVANCED ACTION</t>
  </si>
  <si>
    <t>Type</t>
  </si>
  <si>
    <t>Half</t>
  </si>
  <si>
    <t>Varies</t>
  </si>
  <si>
    <t>Full</t>
  </si>
  <si>
    <t>All Out Attack</t>
  </si>
  <si>
    <t>Defensive Stance</t>
  </si>
  <si>
    <t>Delay</t>
  </si>
  <si>
    <t>Feint</t>
  </si>
  <si>
    <t>Guarded Attack</t>
  </si>
  <si>
    <t>Jump/Leap</t>
  </si>
  <si>
    <t>Manoeuvre</t>
  </si>
  <si>
    <t>Parrying Stance</t>
  </si>
  <si>
    <t>Run</t>
  </si>
  <si>
    <t>MOVEMENT</t>
  </si>
  <si>
    <t>Armoured</t>
  </si>
  <si>
    <t>Move/</t>
  </si>
  <si>
    <t>Attack</t>
  </si>
  <si>
    <t>Running</t>
  </si>
  <si>
    <t>Leap</t>
  </si>
  <si>
    <t>Standing</t>
  </si>
  <si>
    <t>Flying</t>
  </si>
  <si>
    <t>=Mx2</t>
  </si>
  <si>
    <t>=Mx4</t>
  </si>
  <si>
    <t>=Mx6</t>
  </si>
  <si>
    <t>=M+SB</t>
  </si>
  <si>
    <t>=(M+SB)/2</t>
  </si>
  <si>
    <t>Hampered Movement</t>
  </si>
  <si>
    <t>Yards Per Minute</t>
  </si>
  <si>
    <t>Miles Per Hour</t>
  </si>
  <si>
    <t>Standard Movement</t>
  </si>
  <si>
    <t>MONEY &amp; TREASURE</t>
  </si>
  <si>
    <t>GOLD CROWNS (GC) -</t>
  </si>
  <si>
    <t xml:space="preserve">SILVER SHILLINGS (S) - </t>
  </si>
  <si>
    <t>BRASS PENNIES (P) -</t>
  </si>
  <si>
    <t>OTHER TREASURE -</t>
  </si>
  <si>
    <t>PERSONALITY</t>
  </si>
  <si>
    <t>Personality:</t>
  </si>
  <si>
    <t>Contacts/Friends:</t>
  </si>
  <si>
    <t>Enemies:</t>
  </si>
  <si>
    <t>Quote(s):</t>
  </si>
  <si>
    <t>Character Sketch</t>
  </si>
  <si>
    <t>BACKGROUND &amp; NOTES</t>
  </si>
  <si>
    <t>PLAYER NAME:</t>
  </si>
  <si>
    <t>GAME MASTER:</t>
  </si>
  <si>
    <t>CAMPAIGN:</t>
  </si>
  <si>
    <t>CAMPAIGN YEAR:</t>
  </si>
  <si>
    <t>DATE CREATED:</t>
  </si>
  <si>
    <t>Star Sign:</t>
  </si>
  <si>
    <t>Doom:</t>
  </si>
  <si>
    <t>SPELL GRIMOIRE</t>
  </si>
  <si>
    <t>SPELL NAME</t>
  </si>
  <si>
    <t>Casting</t>
  </si>
  <si>
    <t>Number</t>
  </si>
  <si>
    <t>Time</t>
  </si>
  <si>
    <t>Ingredients</t>
  </si>
  <si>
    <t>TEST</t>
  </si>
  <si>
    <t>HENCHMAN &amp; ANIMAL COMPANIONS</t>
  </si>
  <si>
    <t>Type:</t>
  </si>
  <si>
    <t>Profiles</t>
  </si>
  <si>
    <t>Main</t>
  </si>
  <si>
    <t>Secondary</t>
  </si>
  <si>
    <t>Skills</t>
  </si>
  <si>
    <t>Armour</t>
  </si>
  <si>
    <t>Mare</t>
  </si>
  <si>
    <t>Body</t>
  </si>
  <si>
    <t>Left Leg</t>
  </si>
  <si>
    <t>Right Leg</t>
  </si>
  <si>
    <t>Left Arm</t>
  </si>
  <si>
    <t>Right Arm</t>
  </si>
  <si>
    <t>Head</t>
  </si>
  <si>
    <t>x</t>
  </si>
  <si>
    <t>Max</t>
  </si>
  <si>
    <t>/</t>
  </si>
  <si>
    <t>91-00</t>
  </si>
  <si>
    <t>Lizardman</t>
  </si>
  <si>
    <t>Black</t>
  </si>
  <si>
    <t>Scales:</t>
  </si>
  <si>
    <t>8'10"</t>
  </si>
  <si>
    <t>Lustria</t>
  </si>
  <si>
    <t>Scales (3)</t>
  </si>
  <si>
    <t>Resistant to Chaos</t>
  </si>
  <si>
    <t>Night Vision</t>
  </si>
  <si>
    <t>Frightening</t>
  </si>
  <si>
    <t>Natural Weapons</t>
  </si>
  <si>
    <t>Cold Blooded</t>
  </si>
  <si>
    <t>+20% WP to resist Fear/Terror/Intimidation</t>
  </si>
  <si>
    <t>CK (Lustria)</t>
  </si>
  <si>
    <t>Language (Slaani)</t>
  </si>
  <si>
    <t>Racial</t>
  </si>
  <si>
    <t>Bodyguard</t>
  </si>
  <si>
    <t>Scales</t>
  </si>
  <si>
    <t>Scales, Leather Jack</t>
  </si>
  <si>
    <t>Disarm</t>
  </si>
  <si>
    <t>SWG (Parrying)</t>
  </si>
  <si>
    <t>SWG (Throwing)</t>
  </si>
  <si>
    <t>Street Fighting</t>
  </si>
  <si>
    <t>Strike to Stun</t>
  </si>
  <si>
    <t>Very Strong</t>
  </si>
  <si>
    <t>+5 to Starting Strength</t>
  </si>
  <si>
    <t>Buckler</t>
  </si>
  <si>
    <t>Parrying</t>
  </si>
  <si>
    <t>SB - 3</t>
  </si>
  <si>
    <t>Ordinary</t>
  </si>
  <si>
    <t>Very Resilient</t>
  </si>
  <si>
    <t>+5 to Starting Toughness</t>
  </si>
  <si>
    <t>Quick Draw</t>
  </si>
  <si>
    <t>Claws/Teeth</t>
  </si>
  <si>
    <t>Can't be used to Parry</t>
  </si>
  <si>
    <t>Axe</t>
  </si>
  <si>
    <t>Hand Axe (x2)</t>
  </si>
  <si>
    <t>Bronze Knuckles</t>
  </si>
  <si>
    <t>Leather Jack</t>
  </si>
  <si>
    <t>SB - 4</t>
  </si>
  <si>
    <t>Defensive, Balanced, Pummelling</t>
  </si>
  <si>
    <t>Pummelling</t>
  </si>
  <si>
    <t>Mujal</t>
  </si>
  <si>
    <t>Causes Fear on sight</t>
  </si>
  <si>
    <t>Always considered armed</t>
  </si>
  <si>
    <t>+10% to WP to resist magic/chaos effects</t>
  </si>
  <si>
    <t>+10 WS/+1 Dmg when unarmed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</si>
</sst>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center" shrinkToFi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left" shrinkToFit="1"/>
    </xf>
    <xf numFmtId="0" fontId="0" fillId="0" borderId="10" xfId="0" applyBorder="1"/>
    <xf numFmtId="0" fontId="2" fillId="2" borderId="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/>
    <xf numFmtId="0" fontId="0" fillId="0" borderId="9" xfId="0" applyBorder="1"/>
    <xf numFmtId="0" fontId="0" fillId="0" borderId="13" xfId="0" applyBorder="1"/>
    <xf numFmtId="0" fontId="0" fillId="0" borderId="8" xfId="0" applyBorder="1" applyAlignment="1">
      <alignment shrinkToFit="1"/>
    </xf>
    <xf numFmtId="0" fontId="0" fillId="0" borderId="9" xfId="0" applyBorder="1" applyAlignment="1">
      <alignment shrinkToFit="1"/>
    </xf>
    <xf numFmtId="9" fontId="0" fillId="0" borderId="8" xfId="0" applyNumberFormat="1" applyBorder="1" applyAlignment="1">
      <alignment horizontal="center" shrinkToFit="1"/>
    </xf>
    <xf numFmtId="0" fontId="0" fillId="0" borderId="8" xfId="0" quotePrefix="1" applyBorder="1" applyAlignment="1">
      <alignment horizontal="center" shrinkToFit="1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5" xfId="0" applyBorder="1" applyAlignment="1"/>
    <xf numFmtId="0" fontId="1" fillId="0" borderId="0" xfId="0" applyFont="1" applyAlignment="1">
      <alignment vertical="center" textRotation="90" wrapText="1"/>
    </xf>
    <xf numFmtId="0" fontId="0" fillId="0" borderId="8" xfId="0" applyBorder="1" applyAlignment="1"/>
    <xf numFmtId="164" fontId="0" fillId="0" borderId="8" xfId="0" applyNumberFormat="1" applyBorder="1" applyAlignment="1"/>
    <xf numFmtId="0" fontId="0" fillId="0" borderId="0" xfId="0" quotePrefix="1" applyBorder="1" applyAlignment="1">
      <alignment shrinkToFit="1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9" fontId="0" fillId="0" borderId="0" xfId="0" quotePrefix="1" applyNumberFormat="1" applyBorder="1" applyAlignment="1">
      <alignment horizontal="center" shrinkToFit="1"/>
    </xf>
    <xf numFmtId="0" fontId="0" fillId="0" borderId="18" xfId="0" applyBorder="1"/>
    <xf numFmtId="0" fontId="0" fillId="0" borderId="18" xfId="0" applyBorder="1" applyAlignment="1">
      <alignment shrinkToFit="1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1" fontId="0" fillId="0" borderId="8" xfId="0" applyNumberForma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" xfId="0" quotePrefix="1" applyNumberFormat="1" applyBorder="1" applyAlignment="1">
      <alignment horizontal="center" shrinkToFit="1"/>
    </xf>
    <xf numFmtId="9" fontId="0" fillId="0" borderId="9" xfId="0" quotePrefix="1" applyNumberFormat="1" applyBorder="1" applyAlignment="1">
      <alignment horizontal="center" shrinkToFit="1"/>
    </xf>
    <xf numFmtId="0" fontId="0" fillId="0" borderId="23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4" borderId="0" xfId="0" applyFill="1"/>
    <xf numFmtId="0" fontId="0" fillId="5" borderId="0" xfId="0" applyFill="1"/>
    <xf numFmtId="1" fontId="0" fillId="0" borderId="8" xfId="0" applyNumberFormat="1" applyBorder="1" applyAlignment="1">
      <alignment shrinkToFit="1"/>
    </xf>
    <xf numFmtId="1" fontId="0" fillId="0" borderId="33" xfId="0" applyNumberFormat="1" applyBorder="1" applyAlignment="1">
      <alignment shrinkToFit="1"/>
    </xf>
    <xf numFmtId="0" fontId="0" fillId="0" borderId="8" xfId="0" applyBorder="1" applyAlignment="1">
      <alignment horizontal="center" shrinkToFit="1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shrinkToFit="1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left" shrinkToFit="1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 shrinkToFit="1"/>
    </xf>
    <xf numFmtId="0" fontId="0" fillId="0" borderId="38" xfId="0" applyBorder="1" applyAlignment="1">
      <alignment shrinkToFit="1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1" xfId="0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left" shrinkToFit="1"/>
    </xf>
    <xf numFmtId="0" fontId="0" fillId="0" borderId="4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24" xfId="0" applyBorder="1" applyAlignment="1">
      <alignment horizontal="left"/>
    </xf>
    <xf numFmtId="0" fontId="0" fillId="0" borderId="40" xfId="0" applyBorder="1" applyAlignment="1">
      <alignment horizontal="left" shrinkToFit="1"/>
    </xf>
    <xf numFmtId="0" fontId="0" fillId="0" borderId="32" xfId="0" applyBorder="1" applyAlignment="1">
      <alignment horizontal="left" shrinkToFi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3" borderId="2" xfId="0" applyFont="1" applyFill="1" applyBorder="1" applyAlignment="1">
      <alignment horizontal="center" shrinkToFit="1"/>
    </xf>
    <xf numFmtId="0" fontId="1" fillId="3" borderId="20" xfId="0" applyFont="1" applyFill="1" applyBorder="1" applyAlignment="1">
      <alignment horizontal="center" shrinkToFit="1"/>
    </xf>
    <xf numFmtId="0" fontId="1" fillId="3" borderId="0" xfId="0" applyFont="1" applyFill="1" applyBorder="1" applyAlignment="1">
      <alignment horizontal="center" shrinkToFit="1"/>
    </xf>
    <xf numFmtId="0" fontId="1" fillId="3" borderId="5" xfId="0" applyFont="1" applyFill="1" applyBorder="1" applyAlignment="1">
      <alignment horizontal="center" shrinkToFit="1"/>
    </xf>
    <xf numFmtId="0" fontId="6" fillId="0" borderId="2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0" xfId="0" applyFont="1" applyBorder="1" applyAlignment="1">
      <alignment horizontal="center" shrinkToFit="1"/>
    </xf>
    <xf numFmtId="0" fontId="1" fillId="3" borderId="25" xfId="0" applyFont="1" applyFill="1" applyBorder="1" applyAlignment="1">
      <alignment horizontal="center" shrinkToFit="1"/>
    </xf>
    <xf numFmtId="0" fontId="0" fillId="0" borderId="9" xfId="0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3" borderId="4" xfId="0" applyFont="1" applyFill="1" applyBorder="1" applyAlignment="1">
      <alignment horizontal="center" shrinkToFit="1"/>
    </xf>
    <xf numFmtId="0" fontId="1" fillId="0" borderId="34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16" fontId="0" fillId="0" borderId="8" xfId="0" quotePrefix="1" applyNumberFormat="1" applyBorder="1" applyAlignment="1">
      <alignment horizontal="center"/>
    </xf>
    <xf numFmtId="0" fontId="6" fillId="0" borderId="25" xfId="0" applyFont="1" applyBorder="1" applyAlignment="1">
      <alignment horizontal="left" shrinkToFit="1"/>
    </xf>
    <xf numFmtId="0" fontId="0" fillId="0" borderId="9" xfId="0" applyBorder="1" applyAlignment="1">
      <alignment horizontal="left" shrinkToFit="1"/>
    </xf>
    <xf numFmtId="0" fontId="0" fillId="0" borderId="8" xfId="0" quotePrefix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6" fillId="5" borderId="26" xfId="0" applyFont="1" applyFill="1" applyBorder="1" applyAlignment="1">
      <alignment horizontal="left" shrinkToFit="1"/>
    </xf>
    <xf numFmtId="0" fontId="0" fillId="5" borderId="8" xfId="0" applyFill="1" applyBorder="1" applyAlignment="1">
      <alignment horizontal="left" shrinkToFit="1"/>
    </xf>
    <xf numFmtId="0" fontId="6" fillId="0" borderId="8" xfId="0" quotePrefix="1" applyFont="1" applyBorder="1" applyAlignment="1">
      <alignment horizontal="left" shrinkToFit="1"/>
    </xf>
    <xf numFmtId="0" fontId="0" fillId="5" borderId="26" xfId="0" applyFill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0" fontId="0" fillId="0" borderId="8" xfId="0" quotePrefix="1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/>
    <xf numFmtId="0" fontId="6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2" xfId="0" applyFont="1" applyBorder="1" applyAlignment="1">
      <alignment horizontal="left" shrinkToFit="1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1" xfId="0" applyBorder="1" applyAlignment="1">
      <alignment horizontal="left" shrinkToFit="1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82</xdr:row>
      <xdr:rowOff>95250</xdr:rowOff>
    </xdr:from>
    <xdr:to>
      <xdr:col>23</xdr:col>
      <xdr:colOff>190500</xdr:colOff>
      <xdr:row>96</xdr:row>
      <xdr:rowOff>28575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4350" y="13458825"/>
          <a:ext cx="1343025" cy="230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workbookViewId="0">
      <selection activeCell="F48" sqref="F48:K48"/>
    </sheetView>
  </sheetViews>
  <sheetFormatPr defaultColWidth="3.5703125" defaultRowHeight="12.75"/>
  <sheetData>
    <row r="1" spans="1:29" ht="13.5" thickBot="1">
      <c r="A1" s="183" t="s">
        <v>16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M1" s="71" t="s">
        <v>79</v>
      </c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9">
      <c r="A2" s="23" t="s">
        <v>0</v>
      </c>
      <c r="B2" s="24"/>
      <c r="C2" s="186" t="s">
        <v>272</v>
      </c>
      <c r="D2" s="187"/>
      <c r="E2" s="187"/>
      <c r="F2" s="187"/>
      <c r="G2" s="187"/>
      <c r="H2" s="187"/>
      <c r="I2" s="187"/>
      <c r="J2" s="187"/>
      <c r="K2" s="5"/>
      <c r="M2" s="6"/>
      <c r="N2" s="7"/>
      <c r="O2" s="7"/>
      <c r="P2" s="7"/>
      <c r="Q2" s="7"/>
      <c r="R2" s="7"/>
      <c r="S2" s="7"/>
      <c r="T2" s="7"/>
      <c r="U2" s="7"/>
      <c r="V2" s="7"/>
      <c r="W2" s="70" t="s">
        <v>34</v>
      </c>
      <c r="X2" s="70"/>
      <c r="Y2" s="70" t="s">
        <v>36</v>
      </c>
      <c r="Z2" s="70"/>
      <c r="AA2" s="8"/>
    </row>
    <row r="3" spans="1:29">
      <c r="A3" s="14" t="s">
        <v>1</v>
      </c>
      <c r="B3" s="13"/>
      <c r="C3" s="193" t="s">
        <v>231</v>
      </c>
      <c r="D3" s="143"/>
      <c r="E3" s="143"/>
      <c r="F3" s="143"/>
      <c r="G3" s="143"/>
      <c r="H3" s="143"/>
      <c r="I3" s="143"/>
      <c r="J3" s="143"/>
      <c r="K3" s="8"/>
      <c r="M3" s="6"/>
      <c r="N3" s="18" t="s">
        <v>28</v>
      </c>
      <c r="O3" s="70" t="s">
        <v>57</v>
      </c>
      <c r="P3" s="70"/>
      <c r="Q3" s="70"/>
      <c r="R3" s="70"/>
      <c r="S3" s="19" t="s">
        <v>30</v>
      </c>
      <c r="T3" s="19" t="s">
        <v>31</v>
      </c>
      <c r="U3" s="45" t="s">
        <v>32</v>
      </c>
      <c r="V3" s="45" t="s">
        <v>33</v>
      </c>
      <c r="W3" s="70" t="s">
        <v>35</v>
      </c>
      <c r="X3" s="70"/>
      <c r="Y3" s="70" t="s">
        <v>31</v>
      </c>
      <c r="Z3" s="70"/>
      <c r="AA3" s="8"/>
      <c r="AB3" t="s">
        <v>245</v>
      </c>
      <c r="AC3" t="s">
        <v>246</v>
      </c>
    </row>
    <row r="4" spans="1:29">
      <c r="A4" s="14" t="s">
        <v>2</v>
      </c>
      <c r="B4" s="13"/>
      <c r="C4" s="13"/>
      <c r="D4" s="193" t="s">
        <v>246</v>
      </c>
      <c r="E4" s="143"/>
      <c r="F4" s="143"/>
      <c r="G4" s="143"/>
      <c r="H4" s="143"/>
      <c r="I4" s="143"/>
      <c r="J4" s="143"/>
      <c r="K4" s="8"/>
      <c r="M4" s="6"/>
      <c r="N4" s="53"/>
      <c r="O4" s="67" t="s">
        <v>29</v>
      </c>
      <c r="P4" s="67"/>
      <c r="Q4" s="67"/>
      <c r="R4" s="4"/>
      <c r="S4" s="27" t="str">
        <f>IF(N4&lt;&gt;"",T4+IF(U4&lt;&gt;"",10,0)+IF(V4&lt;&gt;"",10,0)+IF(W4&lt;&gt;"",10,0),"")</f>
        <v/>
      </c>
      <c r="T4" s="26">
        <f ca="1">INT</f>
        <v>29</v>
      </c>
      <c r="U4" s="2"/>
      <c r="V4" s="16"/>
      <c r="W4" s="62"/>
      <c r="X4" s="62"/>
      <c r="Y4" s="63" t="s">
        <v>37</v>
      </c>
      <c r="Z4" s="63"/>
      <c r="AA4" s="8"/>
    </row>
    <row r="5" spans="1:29">
      <c r="A5" s="95"/>
      <c r="B5" s="86"/>
      <c r="C5" s="86"/>
      <c r="D5" s="86"/>
      <c r="E5" s="86"/>
      <c r="F5" s="86"/>
      <c r="G5" s="86"/>
      <c r="H5" s="86"/>
      <c r="I5" s="86"/>
      <c r="J5" s="86"/>
      <c r="K5" s="8"/>
      <c r="M5" s="6"/>
      <c r="N5" s="53"/>
      <c r="O5" s="67" t="s">
        <v>38</v>
      </c>
      <c r="P5" s="67"/>
      <c r="Q5" s="67"/>
      <c r="R5" s="4"/>
      <c r="S5" s="27" t="str">
        <f>IF(N5&lt;&gt;"",T5+IF(U5&lt;&gt;"",10,0)+IF(V5&lt;&gt;"",10,0)+IF(W5&lt;&gt;"",10,0),"")</f>
        <v/>
      </c>
      <c r="T5" s="26">
        <f ca="1">FEL</f>
        <v>20</v>
      </c>
      <c r="U5" s="2"/>
      <c r="V5" s="16"/>
      <c r="W5" s="62"/>
      <c r="X5" s="62"/>
      <c r="Y5" s="63" t="s">
        <v>104</v>
      </c>
      <c r="Z5" s="63"/>
      <c r="AA5" s="8"/>
    </row>
    <row r="6" spans="1:29">
      <c r="A6" s="78"/>
      <c r="B6" s="79"/>
      <c r="C6" s="79"/>
      <c r="D6" s="79"/>
      <c r="E6" s="79"/>
      <c r="F6" s="79"/>
      <c r="G6" s="79"/>
      <c r="H6" s="79"/>
      <c r="I6" s="79"/>
      <c r="J6" s="79"/>
      <c r="K6" s="8"/>
      <c r="M6" s="6"/>
      <c r="N6" s="53"/>
      <c r="O6" s="67" t="s">
        <v>39</v>
      </c>
      <c r="P6" s="67"/>
      <c r="Q6" s="67"/>
      <c r="R6" s="4"/>
      <c r="S6" s="27" t="str">
        <f t="shared" ref="S6:S23" si="0">IF(N6&lt;&gt;"",T6+IF(U6&lt;&gt;"",10,0)+IF(V6&lt;&gt;"",10,0)+IF(W6&lt;&gt;"",10,0),"")</f>
        <v/>
      </c>
      <c r="T6" s="26">
        <f ca="1">FEL</f>
        <v>20</v>
      </c>
      <c r="U6" s="2"/>
      <c r="V6" s="16"/>
      <c r="W6" s="62"/>
      <c r="X6" s="62"/>
      <c r="Y6" s="63" t="s">
        <v>104</v>
      </c>
      <c r="Z6" s="63"/>
      <c r="AA6" s="8"/>
    </row>
    <row r="7" spans="1:29" ht="13.5" thickBot="1">
      <c r="A7" s="112"/>
      <c r="B7" s="110"/>
      <c r="C7" s="110"/>
      <c r="D7" s="110"/>
      <c r="E7" s="110"/>
      <c r="F7" s="110"/>
      <c r="G7" s="110"/>
      <c r="H7" s="110"/>
      <c r="I7" s="110"/>
      <c r="J7" s="110"/>
      <c r="K7" s="10"/>
      <c r="L7" s="15"/>
      <c r="M7" s="6"/>
      <c r="N7" s="53"/>
      <c r="O7" s="67" t="s">
        <v>40</v>
      </c>
      <c r="P7" s="67"/>
      <c r="Q7" s="67"/>
      <c r="R7" s="4"/>
      <c r="S7" s="27" t="str">
        <f t="shared" si="0"/>
        <v/>
      </c>
      <c r="T7" s="26">
        <f ca="1">AG</f>
        <v>20</v>
      </c>
      <c r="U7" s="2"/>
      <c r="V7" s="16"/>
      <c r="W7" s="62"/>
      <c r="X7" s="62"/>
      <c r="Y7" s="63" t="s">
        <v>105</v>
      </c>
      <c r="Z7" s="63"/>
      <c r="AA7" s="8"/>
    </row>
    <row r="8" spans="1:29">
      <c r="M8" s="6"/>
      <c r="N8" s="53"/>
      <c r="O8" s="67" t="s">
        <v>41</v>
      </c>
      <c r="P8" s="67"/>
      <c r="Q8" s="67"/>
      <c r="R8" s="4"/>
      <c r="S8" s="27" t="str">
        <f t="shared" si="0"/>
        <v/>
      </c>
      <c r="T8" s="26">
        <f ca="1">T</f>
        <v>60</v>
      </c>
      <c r="U8" s="2"/>
      <c r="V8" s="16"/>
      <c r="W8" s="62"/>
      <c r="X8" s="62"/>
      <c r="Y8" s="63" t="s">
        <v>106</v>
      </c>
      <c r="Z8" s="63"/>
      <c r="AA8" s="8"/>
    </row>
    <row r="9" spans="1:29" ht="12.75" customHeight="1">
      <c r="A9" t="s">
        <v>3</v>
      </c>
      <c r="D9" s="74">
        <v>0</v>
      </c>
      <c r="E9" s="74"/>
      <c r="F9" s="74"/>
      <c r="G9" s="52" t="s">
        <v>229</v>
      </c>
      <c r="H9" s="74">
        <v>0</v>
      </c>
      <c r="I9" s="74"/>
      <c r="J9" s="74"/>
      <c r="M9" s="6"/>
      <c r="N9" s="53"/>
      <c r="O9" s="67" t="s">
        <v>42</v>
      </c>
      <c r="P9" s="67"/>
      <c r="Q9" s="67"/>
      <c r="R9" s="4"/>
      <c r="S9" s="27" t="str">
        <f t="shared" si="0"/>
        <v/>
      </c>
      <c r="T9" s="26">
        <f ca="1">FEL</f>
        <v>20</v>
      </c>
      <c r="U9" s="2"/>
      <c r="V9" s="16"/>
      <c r="W9" s="62"/>
      <c r="X9" s="62"/>
      <c r="Y9" s="63" t="s">
        <v>104</v>
      </c>
      <c r="Z9" s="63"/>
      <c r="AA9" s="8"/>
    </row>
    <row r="10" spans="1:29" ht="13.5" thickBot="1">
      <c r="D10" s="181" t="s">
        <v>27</v>
      </c>
      <c r="E10" s="145"/>
      <c r="F10" s="145"/>
      <c r="G10" s="50"/>
      <c r="H10" s="181" t="s">
        <v>228</v>
      </c>
      <c r="I10" s="145"/>
      <c r="J10" s="145"/>
      <c r="M10" s="6"/>
      <c r="N10" s="53"/>
      <c r="O10" s="67" t="s">
        <v>43</v>
      </c>
      <c r="P10" s="67"/>
      <c r="Q10" s="67"/>
      <c r="R10" s="4"/>
      <c r="S10" s="27" t="str">
        <f t="shared" si="0"/>
        <v/>
      </c>
      <c r="T10" s="26">
        <f ca="1">S</f>
        <v>58</v>
      </c>
      <c r="U10" s="2"/>
      <c r="V10" s="16"/>
      <c r="W10" s="62"/>
      <c r="X10" s="62"/>
      <c r="Y10" s="63" t="s">
        <v>107</v>
      </c>
      <c r="Z10" s="63"/>
      <c r="AA10" s="8"/>
    </row>
    <row r="11" spans="1:29">
      <c r="A11" s="71" t="s">
        <v>4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  <c r="M11" s="6"/>
      <c r="N11" s="53"/>
      <c r="O11" s="67" t="s">
        <v>44</v>
      </c>
      <c r="P11" s="67"/>
      <c r="Q11" s="67"/>
      <c r="R11" s="4"/>
      <c r="S11" s="27" t="str">
        <f t="shared" si="0"/>
        <v/>
      </c>
      <c r="T11" s="26">
        <f ca="1">INT</f>
        <v>29</v>
      </c>
      <c r="U11" s="2"/>
      <c r="V11" s="2"/>
      <c r="W11" s="62"/>
      <c r="X11" s="62"/>
      <c r="Y11" s="63" t="s">
        <v>37</v>
      </c>
      <c r="Z11" s="63"/>
      <c r="AA11" s="8"/>
    </row>
    <row r="12" spans="1:29">
      <c r="A12" s="111" t="s">
        <v>5</v>
      </c>
      <c r="B12" s="107"/>
      <c r="C12" s="91" t="s">
        <v>92</v>
      </c>
      <c r="D12" s="74"/>
      <c r="E12" s="74"/>
      <c r="F12" s="7"/>
      <c r="G12" s="185" t="s">
        <v>6</v>
      </c>
      <c r="H12" s="185"/>
      <c r="I12" s="74"/>
      <c r="J12" s="74"/>
      <c r="K12" s="89"/>
      <c r="M12" s="6"/>
      <c r="N12" s="56"/>
      <c r="O12" s="192" t="s">
        <v>45</v>
      </c>
      <c r="P12" s="192"/>
      <c r="Q12" s="192"/>
      <c r="R12" s="3"/>
      <c r="S12" s="32" t="str">
        <f t="shared" si="0"/>
        <v/>
      </c>
      <c r="T12" s="33">
        <f ca="1">INT</f>
        <v>29</v>
      </c>
      <c r="U12" s="1"/>
      <c r="V12" s="34"/>
      <c r="W12" s="191"/>
      <c r="X12" s="191"/>
      <c r="Y12" s="63" t="s">
        <v>37</v>
      </c>
      <c r="Z12" s="63"/>
      <c r="AA12" s="8"/>
    </row>
    <row r="13" spans="1:29">
      <c r="A13" s="100" t="s">
        <v>7</v>
      </c>
      <c r="B13" s="92"/>
      <c r="C13" s="74"/>
      <c r="D13" s="74"/>
      <c r="E13" s="74"/>
      <c r="F13" s="7"/>
      <c r="G13" s="182" t="s">
        <v>11</v>
      </c>
      <c r="H13" s="182"/>
      <c r="I13" s="91"/>
      <c r="J13" s="74"/>
      <c r="K13" s="89"/>
      <c r="M13" s="6"/>
      <c r="N13" s="53"/>
      <c r="O13" s="67" t="s">
        <v>46</v>
      </c>
      <c r="P13" s="67"/>
      <c r="Q13" s="67"/>
      <c r="R13" s="4"/>
      <c r="S13" s="27" t="str">
        <f t="shared" si="0"/>
        <v/>
      </c>
      <c r="T13" s="26">
        <f ca="1">FEL</f>
        <v>20</v>
      </c>
      <c r="U13" s="2"/>
      <c r="V13" s="16"/>
      <c r="W13" s="62"/>
      <c r="X13" s="62"/>
      <c r="Y13" s="63" t="s">
        <v>104</v>
      </c>
      <c r="Z13" s="63"/>
      <c r="AA13" s="8"/>
    </row>
    <row r="14" spans="1:29">
      <c r="A14" s="100" t="s">
        <v>8</v>
      </c>
      <c r="B14" s="92"/>
      <c r="C14" s="74" t="s">
        <v>235</v>
      </c>
      <c r="D14" s="74"/>
      <c r="E14" s="74"/>
      <c r="F14" s="7"/>
      <c r="G14" s="182" t="s">
        <v>12</v>
      </c>
      <c r="H14" s="182"/>
      <c r="I14" s="74"/>
      <c r="J14" s="74"/>
      <c r="K14" s="89"/>
      <c r="M14" s="6"/>
      <c r="N14" s="53"/>
      <c r="O14" s="67" t="s">
        <v>47</v>
      </c>
      <c r="P14" s="67"/>
      <c r="Q14" s="67"/>
      <c r="R14" s="4"/>
      <c r="S14" s="27" t="str">
        <f t="shared" si="0"/>
        <v/>
      </c>
      <c r="T14" s="26">
        <f ca="1">FEL</f>
        <v>20</v>
      </c>
      <c r="U14" s="2"/>
      <c r="V14" s="16"/>
      <c r="W14" s="62"/>
      <c r="X14" s="62"/>
      <c r="Y14" s="63" t="s">
        <v>104</v>
      </c>
      <c r="Z14" s="63"/>
      <c r="AA14" s="8"/>
    </row>
    <row r="15" spans="1:29">
      <c r="A15" s="100" t="s">
        <v>9</v>
      </c>
      <c r="B15" s="92"/>
      <c r="C15" s="91" t="s">
        <v>234</v>
      </c>
      <c r="D15" s="74"/>
      <c r="E15" s="74"/>
      <c r="F15" s="7"/>
      <c r="G15" s="182" t="s">
        <v>13</v>
      </c>
      <c r="H15" s="182"/>
      <c r="I15" s="74">
        <v>720</v>
      </c>
      <c r="J15" s="74"/>
      <c r="K15" s="89"/>
      <c r="M15" s="6"/>
      <c r="N15" s="57" t="s">
        <v>227</v>
      </c>
      <c r="O15" s="67" t="s">
        <v>48</v>
      </c>
      <c r="P15" s="67"/>
      <c r="Q15" s="67"/>
      <c r="R15" s="4"/>
      <c r="S15" s="27">
        <f t="shared" si="0"/>
        <v>58</v>
      </c>
      <c r="T15" s="26">
        <f ca="1">S</f>
        <v>58</v>
      </c>
      <c r="U15" s="2"/>
      <c r="V15" s="16"/>
      <c r="W15" s="62"/>
      <c r="X15" s="62"/>
      <c r="Y15" s="63" t="s">
        <v>107</v>
      </c>
      <c r="Z15" s="63"/>
      <c r="AA15" s="8"/>
      <c r="AC15" s="59"/>
    </row>
    <row r="16" spans="1:29">
      <c r="A16" s="100" t="s">
        <v>10</v>
      </c>
      <c r="B16" s="92"/>
      <c r="C16" s="91" t="s">
        <v>232</v>
      </c>
      <c r="D16" s="74"/>
      <c r="E16" s="74"/>
      <c r="F16" s="7"/>
      <c r="G16" s="182" t="s">
        <v>233</v>
      </c>
      <c r="H16" s="182"/>
      <c r="I16" s="91" t="s">
        <v>232</v>
      </c>
      <c r="J16" s="74"/>
      <c r="K16" s="89"/>
      <c r="M16" s="6"/>
      <c r="N16" s="53"/>
      <c r="O16" s="67" t="s">
        <v>49</v>
      </c>
      <c r="P16" s="67"/>
      <c r="Q16" s="67"/>
      <c r="R16" s="4"/>
      <c r="S16" s="27" t="str">
        <f t="shared" si="0"/>
        <v/>
      </c>
      <c r="T16" s="26">
        <f ca="1">INT</f>
        <v>29</v>
      </c>
      <c r="U16" s="2"/>
      <c r="V16" s="16"/>
      <c r="W16" s="62"/>
      <c r="X16" s="62"/>
      <c r="Y16" s="63" t="s">
        <v>37</v>
      </c>
      <c r="Z16" s="63"/>
      <c r="AA16" s="8"/>
    </row>
    <row r="17" spans="1:29">
      <c r="A17" s="100" t="s">
        <v>14</v>
      </c>
      <c r="B17" s="92"/>
      <c r="C17" s="92"/>
      <c r="D17" s="92"/>
      <c r="E17" s="92"/>
      <c r="F17" s="91"/>
      <c r="G17" s="74"/>
      <c r="H17" s="74"/>
      <c r="I17" s="74"/>
      <c r="J17" s="74"/>
      <c r="K17" s="89"/>
      <c r="M17" s="6"/>
      <c r="N17" s="53" t="s">
        <v>227</v>
      </c>
      <c r="O17" s="67" t="s">
        <v>50</v>
      </c>
      <c r="P17" s="67"/>
      <c r="Q17" s="67"/>
      <c r="R17" s="4"/>
      <c r="S17" s="27">
        <f t="shared" si="0"/>
        <v>29</v>
      </c>
      <c r="T17" s="26">
        <f ca="1">INT</f>
        <v>29</v>
      </c>
      <c r="U17" s="2"/>
      <c r="V17" s="16"/>
      <c r="W17" s="62"/>
      <c r="X17" s="62"/>
      <c r="Y17" s="63" t="s">
        <v>37</v>
      </c>
      <c r="Z17" s="63"/>
      <c r="AA17" s="8"/>
      <c r="AC17" s="59"/>
    </row>
    <row r="18" spans="1:29" ht="13.5" thickBot="1">
      <c r="A18" s="9"/>
      <c r="B18" s="21"/>
      <c r="C18" s="21"/>
      <c r="D18" s="21"/>
      <c r="E18" s="21"/>
      <c r="F18" s="21"/>
      <c r="G18" s="21"/>
      <c r="H18" s="21"/>
      <c r="I18" s="21"/>
      <c r="J18" s="21"/>
      <c r="K18" s="10"/>
      <c r="M18" s="6"/>
      <c r="N18" s="53"/>
      <c r="O18" s="67" t="s">
        <v>51</v>
      </c>
      <c r="P18" s="67"/>
      <c r="Q18" s="67"/>
      <c r="R18" s="4"/>
      <c r="S18" s="27" t="str">
        <f t="shared" si="0"/>
        <v/>
      </c>
      <c r="T18" s="26">
        <f ca="1">AG</f>
        <v>20</v>
      </c>
      <c r="U18" s="2"/>
      <c r="V18" s="16"/>
      <c r="W18" s="62"/>
      <c r="X18" s="62"/>
      <c r="Y18" s="63" t="s">
        <v>105</v>
      </c>
      <c r="Z18" s="63"/>
      <c r="AA18" s="8"/>
    </row>
    <row r="19" spans="1:29" ht="13.5" thickBot="1">
      <c r="M19" s="6"/>
      <c r="N19" s="53"/>
      <c r="O19" s="67" t="s">
        <v>52</v>
      </c>
      <c r="P19" s="67"/>
      <c r="Q19" s="67"/>
      <c r="R19" s="4"/>
      <c r="S19" s="27" t="str">
        <f t="shared" si="0"/>
        <v/>
      </c>
      <c r="T19" s="26">
        <f ca="1">S</f>
        <v>58</v>
      </c>
      <c r="U19" s="2"/>
      <c r="V19" s="16"/>
      <c r="W19" s="62"/>
      <c r="X19" s="62"/>
      <c r="Y19" s="63" t="s">
        <v>107</v>
      </c>
      <c r="Z19" s="63"/>
      <c r="AA19" s="8"/>
    </row>
    <row r="20" spans="1:29">
      <c r="A20" s="71" t="s">
        <v>15</v>
      </c>
      <c r="B20" s="98"/>
      <c r="C20" s="98"/>
      <c r="D20" s="98"/>
      <c r="E20" s="98"/>
      <c r="F20" s="98"/>
      <c r="G20" s="98"/>
      <c r="H20" s="98"/>
      <c r="I20" s="98"/>
      <c r="J20" s="98"/>
      <c r="K20" s="99"/>
      <c r="M20" s="6"/>
      <c r="N20" s="53"/>
      <c r="O20" s="67" t="s">
        <v>53</v>
      </c>
      <c r="P20" s="67"/>
      <c r="Q20" s="67"/>
      <c r="R20" s="4"/>
      <c r="S20" s="27" t="str">
        <f t="shared" si="0"/>
        <v/>
      </c>
      <c r="T20" s="26">
        <f ca="1">S</f>
        <v>58</v>
      </c>
      <c r="U20" s="2"/>
      <c r="V20" s="16"/>
      <c r="W20" s="62"/>
      <c r="X20" s="62"/>
      <c r="Y20" s="63" t="s">
        <v>107</v>
      </c>
      <c r="Z20" s="63"/>
      <c r="AA20" s="8"/>
    </row>
    <row r="21" spans="1:29">
      <c r="A21" s="6"/>
      <c r="B21" s="7"/>
      <c r="C21" s="19" t="s">
        <v>80</v>
      </c>
      <c r="D21" s="19" t="s">
        <v>81</v>
      </c>
      <c r="E21" s="19" t="s">
        <v>82</v>
      </c>
      <c r="F21" s="19" t="s">
        <v>83</v>
      </c>
      <c r="G21" s="19" t="s">
        <v>84</v>
      </c>
      <c r="H21" s="19" t="s">
        <v>85</v>
      </c>
      <c r="I21" s="19" t="s">
        <v>86</v>
      </c>
      <c r="J21" s="19" t="s">
        <v>87</v>
      </c>
      <c r="K21" s="8"/>
      <c r="M21" s="6"/>
      <c r="N21" s="53"/>
      <c r="O21" s="67" t="s">
        <v>54</v>
      </c>
      <c r="P21" s="67"/>
      <c r="Q21" s="67"/>
      <c r="R21" s="4"/>
      <c r="S21" s="27" t="str">
        <f t="shared" si="0"/>
        <v/>
      </c>
      <c r="T21" s="26">
        <f ca="1">INT</f>
        <v>29</v>
      </c>
      <c r="U21" s="2"/>
      <c r="V21" s="16"/>
      <c r="W21" s="62"/>
      <c r="X21" s="62"/>
      <c r="Y21" s="63" t="s">
        <v>37</v>
      </c>
      <c r="Z21" s="63"/>
      <c r="AA21" s="8"/>
    </row>
    <row r="22" spans="1:29">
      <c r="A22" s="6"/>
      <c r="B22" s="7"/>
      <c r="C22" s="22" t="s">
        <v>17</v>
      </c>
      <c r="D22" s="22" t="s">
        <v>18</v>
      </c>
      <c r="E22" s="22" t="s">
        <v>19</v>
      </c>
      <c r="F22" s="22" t="s">
        <v>20</v>
      </c>
      <c r="G22" s="22" t="s">
        <v>21</v>
      </c>
      <c r="H22" s="22" t="s">
        <v>22</v>
      </c>
      <c r="I22" s="22" t="s">
        <v>23</v>
      </c>
      <c r="J22" s="22" t="s">
        <v>24</v>
      </c>
      <c r="K22" s="8"/>
      <c r="M22" s="6"/>
      <c r="N22" s="53"/>
      <c r="O22" s="67" t="s">
        <v>55</v>
      </c>
      <c r="P22" s="67"/>
      <c r="Q22" s="67"/>
      <c r="R22" s="4"/>
      <c r="S22" s="27" t="str">
        <f t="shared" si="0"/>
        <v/>
      </c>
      <c r="T22" s="26">
        <f ca="1">AG</f>
        <v>20</v>
      </c>
      <c r="U22" s="2"/>
      <c r="V22" s="16"/>
      <c r="W22" s="62"/>
      <c r="X22" s="62"/>
      <c r="Y22" s="63" t="s">
        <v>105</v>
      </c>
      <c r="Z22" s="63"/>
      <c r="AA22" s="8"/>
    </row>
    <row r="23" spans="1:29">
      <c r="A23" s="100" t="s">
        <v>25</v>
      </c>
      <c r="B23" s="92"/>
      <c r="C23" s="12">
        <v>39</v>
      </c>
      <c r="D23" s="12">
        <v>20</v>
      </c>
      <c r="E23" s="12">
        <v>58</v>
      </c>
      <c r="F23" s="12">
        <v>60</v>
      </c>
      <c r="G23" s="12">
        <v>20</v>
      </c>
      <c r="H23" s="12">
        <v>29</v>
      </c>
      <c r="I23" s="12">
        <v>55</v>
      </c>
      <c r="J23" s="12">
        <v>20</v>
      </c>
      <c r="K23" s="8"/>
      <c r="M23" s="6"/>
      <c r="N23" s="53" t="s">
        <v>227</v>
      </c>
      <c r="O23" s="67" t="s">
        <v>56</v>
      </c>
      <c r="P23" s="67"/>
      <c r="Q23" s="67"/>
      <c r="R23" s="4"/>
      <c r="S23" s="27">
        <f t="shared" si="0"/>
        <v>58</v>
      </c>
      <c r="T23" s="26">
        <f ca="1">S</f>
        <v>58</v>
      </c>
      <c r="U23" s="2"/>
      <c r="V23" s="16"/>
      <c r="W23" s="62"/>
      <c r="X23" s="62"/>
      <c r="Y23" s="63" t="s">
        <v>107</v>
      </c>
      <c r="Z23" s="63"/>
      <c r="AA23" s="8"/>
      <c r="AB23" s="58"/>
    </row>
    <row r="24" spans="1:29">
      <c r="A24" s="100" t="s">
        <v>26</v>
      </c>
      <c r="B24" s="92"/>
      <c r="C24" s="30">
        <v>0.1</v>
      </c>
      <c r="D24" s="30"/>
      <c r="E24" s="30">
        <v>0.05</v>
      </c>
      <c r="F24" s="30">
        <v>0.05</v>
      </c>
      <c r="G24" s="30">
        <v>0.05</v>
      </c>
      <c r="H24" s="30"/>
      <c r="I24" s="30"/>
      <c r="J24" s="30"/>
      <c r="K24" s="8"/>
      <c r="M24" s="6"/>
      <c r="N24" s="17"/>
      <c r="O24" s="7"/>
      <c r="P24" s="7"/>
      <c r="Q24" s="7"/>
      <c r="R24" s="7"/>
      <c r="S24" s="46"/>
      <c r="T24" s="7"/>
      <c r="U24" s="17"/>
      <c r="V24" s="17"/>
      <c r="W24" s="70" t="s">
        <v>34</v>
      </c>
      <c r="X24" s="70"/>
      <c r="Y24" s="70" t="s">
        <v>36</v>
      </c>
      <c r="Z24" s="70"/>
      <c r="AA24" s="8"/>
    </row>
    <row r="25" spans="1:29">
      <c r="A25" s="100" t="s">
        <v>27</v>
      </c>
      <c r="B25" s="92"/>
      <c r="C25" s="12">
        <f>C23+5*C26</f>
        <v>44</v>
      </c>
      <c r="D25" s="12">
        <f>D23+5*D26</f>
        <v>20</v>
      </c>
      <c r="E25" s="12">
        <f t="shared" ref="E25:J25" si="1">E23+5*E26</f>
        <v>58</v>
      </c>
      <c r="F25" s="12">
        <f t="shared" si="1"/>
        <v>60</v>
      </c>
      <c r="G25" s="12">
        <f t="shared" si="1"/>
        <v>20</v>
      </c>
      <c r="H25" s="12">
        <f t="shared" si="1"/>
        <v>29</v>
      </c>
      <c r="I25" s="12">
        <f t="shared" si="1"/>
        <v>55</v>
      </c>
      <c r="J25" s="12">
        <f t="shared" si="1"/>
        <v>20</v>
      </c>
      <c r="K25" s="8"/>
      <c r="M25" s="6"/>
      <c r="N25" s="18" t="s">
        <v>28</v>
      </c>
      <c r="O25" s="70" t="s">
        <v>58</v>
      </c>
      <c r="P25" s="70"/>
      <c r="Q25" s="70"/>
      <c r="R25" s="70"/>
      <c r="S25" s="47" t="s">
        <v>30</v>
      </c>
      <c r="T25" s="19" t="s">
        <v>31</v>
      </c>
      <c r="U25" s="45" t="s">
        <v>32</v>
      </c>
      <c r="V25" s="45" t="s">
        <v>33</v>
      </c>
      <c r="W25" s="70" t="s">
        <v>35</v>
      </c>
      <c r="X25" s="70"/>
      <c r="Y25" s="70" t="s">
        <v>31</v>
      </c>
      <c r="Z25" s="70"/>
      <c r="AA25" s="8"/>
    </row>
    <row r="26" spans="1:29">
      <c r="A26" s="6"/>
      <c r="B26" s="7"/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8"/>
      <c r="M26" s="6"/>
      <c r="N26" s="53"/>
      <c r="O26" s="67" t="s">
        <v>59</v>
      </c>
      <c r="P26" s="67"/>
      <c r="Q26" s="67"/>
      <c r="R26" s="4"/>
      <c r="S26" s="27" t="str">
        <f t="shared" ref="S26:S52" si="2">IF(N26&lt;&gt;"",T26+IF(U26&lt;&gt;"",10,0)+IF(V26&lt;&gt;"",10,0)+IF(W26&lt;&gt;"",10,0),"")</f>
        <v/>
      </c>
      <c r="T26" s="29" t="str">
        <f ca="1">IF(N26&lt;&gt;"",FEL,"")</f>
        <v/>
      </c>
      <c r="U26" s="54"/>
      <c r="V26" s="55"/>
      <c r="W26" s="62"/>
      <c r="X26" s="62"/>
      <c r="Y26" s="63" t="s">
        <v>104</v>
      </c>
      <c r="Z26" s="63"/>
      <c r="AA26" s="8"/>
    </row>
    <row r="27" spans="1:29">
      <c r="A27" s="6"/>
      <c r="B27" s="7"/>
      <c r="C27" s="19" t="s">
        <v>96</v>
      </c>
      <c r="D27" s="19" t="s">
        <v>97</v>
      </c>
      <c r="E27" s="19" t="s">
        <v>98</v>
      </c>
      <c r="F27" s="19" t="s">
        <v>99</v>
      </c>
      <c r="G27" s="19" t="s">
        <v>100</v>
      </c>
      <c r="H27" s="19" t="s">
        <v>101</v>
      </c>
      <c r="I27" s="19" t="s">
        <v>102</v>
      </c>
      <c r="J27" s="19" t="s">
        <v>103</v>
      </c>
      <c r="K27" s="8"/>
      <c r="M27" s="6"/>
      <c r="N27" s="53"/>
      <c r="O27" s="67" t="s">
        <v>60</v>
      </c>
      <c r="P27" s="67"/>
      <c r="Q27" s="67"/>
      <c r="R27" s="4"/>
      <c r="S27" s="27" t="str">
        <f t="shared" si="2"/>
        <v/>
      </c>
      <c r="T27" s="29" t="str">
        <f ca="1">IF(N27&lt;&gt;"",FEL,"")</f>
        <v/>
      </c>
      <c r="U27" s="2"/>
      <c r="V27" s="16"/>
      <c r="W27" s="62"/>
      <c r="X27" s="62"/>
      <c r="Y27" s="63" t="s">
        <v>104</v>
      </c>
      <c r="Z27" s="63"/>
      <c r="AA27" s="8"/>
    </row>
    <row r="28" spans="1:29">
      <c r="A28" s="6"/>
      <c r="B28" s="7"/>
      <c r="C28" s="22" t="s">
        <v>88</v>
      </c>
      <c r="D28" s="22" t="s">
        <v>89</v>
      </c>
      <c r="E28" s="22" t="s">
        <v>90</v>
      </c>
      <c r="F28" s="22" t="s">
        <v>91</v>
      </c>
      <c r="G28" s="22" t="s">
        <v>92</v>
      </c>
      <c r="H28" s="22" t="s">
        <v>93</v>
      </c>
      <c r="I28" s="22" t="s">
        <v>94</v>
      </c>
      <c r="J28" s="22" t="s">
        <v>95</v>
      </c>
      <c r="K28" s="8"/>
      <c r="M28" s="6"/>
      <c r="N28" s="53"/>
      <c r="O28" s="67" t="s">
        <v>61</v>
      </c>
      <c r="P28" s="67"/>
      <c r="Q28" s="67"/>
      <c r="R28" s="4"/>
      <c r="S28" s="27" t="str">
        <f t="shared" si="2"/>
        <v/>
      </c>
      <c r="T28" s="29" t="str">
        <f ca="1">IF(N28&lt;&gt;"",WP,"")</f>
        <v/>
      </c>
      <c r="U28" s="2"/>
      <c r="V28" s="16"/>
      <c r="W28" s="62"/>
      <c r="X28" s="62"/>
      <c r="Y28" s="63" t="s">
        <v>108</v>
      </c>
      <c r="Z28" s="63"/>
      <c r="AA28" s="8"/>
    </row>
    <row r="29" spans="1:29">
      <c r="A29" s="100" t="s">
        <v>25</v>
      </c>
      <c r="B29" s="92"/>
      <c r="C29" s="12">
        <v>1</v>
      </c>
      <c r="D29" s="12">
        <v>25</v>
      </c>
      <c r="E29" s="51">
        <f ca="1">FLOOR(S/10,1)</f>
        <v>5</v>
      </c>
      <c r="F29" s="51">
        <f ca="1">FLOOR(T/10,1)</f>
        <v>6</v>
      </c>
      <c r="G29" s="12">
        <v>6</v>
      </c>
      <c r="H29" s="12">
        <v>0</v>
      </c>
      <c r="I29" s="12">
        <v>0</v>
      </c>
      <c r="J29" s="12">
        <v>1</v>
      </c>
      <c r="K29" s="8"/>
      <c r="M29" s="6"/>
      <c r="N29" s="53"/>
      <c r="O29" s="67" t="s">
        <v>62</v>
      </c>
      <c r="P29" s="67"/>
      <c r="Q29" s="67"/>
      <c r="R29" s="4"/>
      <c r="S29" s="27" t="str">
        <f t="shared" si="2"/>
        <v/>
      </c>
      <c r="T29" s="29" t="str">
        <f ca="1">IF(N29&lt;&gt;"",FEL,"")</f>
        <v/>
      </c>
      <c r="U29" s="2"/>
      <c r="V29" s="16"/>
      <c r="W29" s="62"/>
      <c r="X29" s="62"/>
      <c r="Y29" s="63" t="s">
        <v>104</v>
      </c>
      <c r="Z29" s="63"/>
      <c r="AA29" s="8"/>
    </row>
    <row r="30" spans="1:29">
      <c r="A30" s="100" t="s">
        <v>26</v>
      </c>
      <c r="B30" s="92"/>
      <c r="C30" s="12">
        <v>1</v>
      </c>
      <c r="D30" s="31">
        <v>3</v>
      </c>
      <c r="E30" s="51"/>
      <c r="F30" s="51"/>
      <c r="G30" s="12"/>
      <c r="H30" s="12"/>
      <c r="I30" s="31" t="s">
        <v>109</v>
      </c>
      <c r="J30" s="31" t="s">
        <v>109</v>
      </c>
      <c r="K30" s="8"/>
      <c r="M30" s="6"/>
      <c r="N30" s="57" t="s">
        <v>227</v>
      </c>
      <c r="O30" s="67" t="s">
        <v>63</v>
      </c>
      <c r="P30" s="67"/>
      <c r="Q30" s="67"/>
      <c r="R30" s="4"/>
      <c r="S30" s="27">
        <f t="shared" si="2"/>
        <v>20</v>
      </c>
      <c r="T30" s="29">
        <f ca="1">IF(N30&lt;&gt;"",AG,"")</f>
        <v>20</v>
      </c>
      <c r="U30" s="2"/>
      <c r="V30" s="16"/>
      <c r="W30" s="62"/>
      <c r="X30" s="62"/>
      <c r="Y30" s="63" t="s">
        <v>105</v>
      </c>
      <c r="Z30" s="63"/>
      <c r="AA30" s="8"/>
      <c r="AC30" s="59"/>
    </row>
    <row r="31" spans="1:29">
      <c r="A31" s="100" t="s">
        <v>27</v>
      </c>
      <c r="B31" s="92"/>
      <c r="C31" s="12">
        <f>C29+1*C32</f>
        <v>1</v>
      </c>
      <c r="D31" s="12">
        <f>D29+1*D32</f>
        <v>25</v>
      </c>
      <c r="E31" s="51">
        <f>E29</f>
        <v>5</v>
      </c>
      <c r="F31" s="51">
        <f>F29</f>
        <v>6</v>
      </c>
      <c r="G31" s="12">
        <f>G29+1*G32</f>
        <v>6</v>
      </c>
      <c r="H31" s="12">
        <f>H29+1*H32</f>
        <v>0</v>
      </c>
      <c r="I31" s="12">
        <v>0</v>
      </c>
      <c r="J31" s="12">
        <f>J29</f>
        <v>1</v>
      </c>
      <c r="K31" s="8"/>
      <c r="M31" s="6"/>
      <c r="N31" s="53"/>
      <c r="O31" s="67" t="s">
        <v>64</v>
      </c>
      <c r="P31" s="67"/>
      <c r="Q31" s="67"/>
      <c r="R31" s="4"/>
      <c r="S31" s="27" t="str">
        <f t="shared" si="2"/>
        <v/>
      </c>
      <c r="T31" s="29" t="str">
        <f ca="1">IF(N31&lt;&gt;"",INT,"")</f>
        <v/>
      </c>
      <c r="U31" s="2"/>
      <c r="V31" s="16"/>
      <c r="W31" s="62"/>
      <c r="X31" s="62"/>
      <c r="Y31" s="63" t="s">
        <v>37</v>
      </c>
      <c r="Z31" s="63"/>
      <c r="AA31" s="8"/>
    </row>
    <row r="32" spans="1:29">
      <c r="A32" s="6"/>
      <c r="B32" s="7"/>
      <c r="C32" s="17">
        <v>0</v>
      </c>
      <c r="D32" s="17">
        <v>0</v>
      </c>
      <c r="E32" s="17"/>
      <c r="F32" s="17"/>
      <c r="G32" s="17">
        <v>0</v>
      </c>
      <c r="H32" s="17">
        <v>0</v>
      </c>
      <c r="I32" s="17"/>
      <c r="J32" s="17"/>
      <c r="K32" s="8"/>
      <c r="M32" s="6"/>
      <c r="N32" s="53" t="s">
        <v>227</v>
      </c>
      <c r="O32" s="67" t="s">
        <v>65</v>
      </c>
      <c r="P32" s="67"/>
      <c r="Q32" s="67"/>
      <c r="R32" s="4"/>
      <c r="S32" s="27">
        <f t="shared" si="2"/>
        <v>29</v>
      </c>
      <c r="T32" s="29">
        <f ca="1">IF(N32&lt;&gt;"",INT,"")</f>
        <v>29</v>
      </c>
      <c r="U32" s="2"/>
      <c r="V32" s="16"/>
      <c r="W32" s="62"/>
      <c r="X32" s="62"/>
      <c r="Y32" s="63" t="s">
        <v>37</v>
      </c>
      <c r="Z32" s="63"/>
      <c r="AA32" s="8"/>
      <c r="AC32" s="59"/>
    </row>
    <row r="33" spans="1:28" ht="13.5" thickBot="1">
      <c r="A33" s="9"/>
      <c r="B33" s="21"/>
      <c r="C33" s="21"/>
      <c r="D33" s="21"/>
      <c r="E33" s="21"/>
      <c r="F33" s="21"/>
      <c r="G33" s="21"/>
      <c r="H33" s="21"/>
      <c r="I33" s="21"/>
      <c r="J33" s="21"/>
      <c r="K33" s="10"/>
      <c r="M33" s="6"/>
      <c r="N33" s="53"/>
      <c r="O33" s="67" t="s">
        <v>66</v>
      </c>
      <c r="P33" s="67"/>
      <c r="Q33" s="67"/>
      <c r="R33" s="4"/>
      <c r="S33" s="27" t="str">
        <f t="shared" si="2"/>
        <v/>
      </c>
      <c r="T33" s="29" t="str">
        <f ca="1">IF(N33&lt;&gt;"",WP,"")</f>
        <v/>
      </c>
      <c r="U33" s="2"/>
      <c r="V33" s="16"/>
      <c r="W33" s="62"/>
      <c r="X33" s="62"/>
      <c r="Y33" s="63" t="s">
        <v>108</v>
      </c>
      <c r="Z33" s="63"/>
      <c r="AA33" s="8"/>
    </row>
    <row r="34" spans="1:28" ht="13.5" thickBot="1">
      <c r="M34" s="6"/>
      <c r="N34" s="53"/>
      <c r="O34" s="67" t="s">
        <v>67</v>
      </c>
      <c r="P34" s="67"/>
      <c r="Q34" s="67"/>
      <c r="R34" s="4"/>
      <c r="S34" s="27" t="str">
        <f t="shared" si="2"/>
        <v/>
      </c>
      <c r="T34" s="29" t="str">
        <f ca="1">IF(N34&lt;&gt;"",INT,"")</f>
        <v/>
      </c>
      <c r="U34" s="2"/>
      <c r="V34" s="16"/>
      <c r="W34" s="62"/>
      <c r="X34" s="62"/>
      <c r="Y34" s="63" t="s">
        <v>37</v>
      </c>
      <c r="Z34" s="63"/>
      <c r="AA34" s="8"/>
    </row>
    <row r="35" spans="1:28" ht="13.5" thickBot="1">
      <c r="A35" s="71" t="s">
        <v>110</v>
      </c>
      <c r="B35" s="98"/>
      <c r="C35" s="98"/>
      <c r="D35" s="98"/>
      <c r="E35" s="98"/>
      <c r="F35" s="98"/>
      <c r="G35" s="98"/>
      <c r="H35" s="98"/>
      <c r="I35" s="98"/>
      <c r="J35" s="98"/>
      <c r="K35" s="99"/>
      <c r="M35" s="6"/>
      <c r="N35" s="53"/>
      <c r="O35" s="67" t="s">
        <v>68</v>
      </c>
      <c r="P35" s="67"/>
      <c r="Q35" s="67"/>
      <c r="R35" s="4"/>
      <c r="S35" s="27" t="str">
        <f t="shared" si="2"/>
        <v/>
      </c>
      <c r="T35" s="29" t="str">
        <f ca="1">IF(N35&lt;&gt;"",WP,"")</f>
        <v/>
      </c>
      <c r="U35" s="2"/>
      <c r="V35" s="16"/>
      <c r="W35" s="62"/>
      <c r="X35" s="62"/>
      <c r="Y35" s="63" t="s">
        <v>108</v>
      </c>
      <c r="Z35" s="63"/>
      <c r="AA35" s="8"/>
    </row>
    <row r="36" spans="1:28">
      <c r="A36" s="189" t="s">
        <v>111</v>
      </c>
      <c r="B36" s="140"/>
      <c r="C36" s="140"/>
      <c r="D36" s="140"/>
      <c r="E36" s="140"/>
      <c r="F36" s="140" t="s">
        <v>112</v>
      </c>
      <c r="G36" s="140"/>
      <c r="H36" s="140"/>
      <c r="I36" s="140"/>
      <c r="J36" s="140"/>
      <c r="K36" s="190"/>
      <c r="M36" s="6"/>
      <c r="N36" s="53"/>
      <c r="O36" s="67" t="s">
        <v>69</v>
      </c>
      <c r="P36" s="67"/>
      <c r="Q36" s="67"/>
      <c r="R36" s="4"/>
      <c r="S36" s="27" t="str">
        <f t="shared" si="2"/>
        <v/>
      </c>
      <c r="T36" s="29" t="str">
        <f ca="1">IF(N36&lt;&gt;"",INT,"")</f>
        <v/>
      </c>
      <c r="U36" s="2"/>
      <c r="V36" s="16"/>
      <c r="W36" s="62"/>
      <c r="X36" s="62"/>
      <c r="Y36" s="63" t="s">
        <v>37</v>
      </c>
      <c r="Z36" s="63"/>
      <c r="AA36" s="8"/>
    </row>
    <row r="37" spans="1:28">
      <c r="A37" s="179" t="s">
        <v>236</v>
      </c>
      <c r="B37" s="67"/>
      <c r="C37" s="67"/>
      <c r="D37" s="67"/>
      <c r="E37" s="164"/>
      <c r="F37" s="180"/>
      <c r="G37" s="170"/>
      <c r="H37" s="170"/>
      <c r="I37" s="170"/>
      <c r="J37" s="170"/>
      <c r="K37" s="171"/>
      <c r="M37" s="6"/>
      <c r="N37" s="53"/>
      <c r="O37" s="67" t="s">
        <v>70</v>
      </c>
      <c r="P37" s="67"/>
      <c r="Q37" s="67"/>
      <c r="R37" s="4"/>
      <c r="S37" s="27" t="str">
        <f t="shared" si="2"/>
        <v/>
      </c>
      <c r="T37" s="29" t="str">
        <f ca="1">IF(N37&lt;&gt;"",AG,"")</f>
        <v/>
      </c>
      <c r="U37" s="2"/>
      <c r="V37" s="16"/>
      <c r="W37" s="62"/>
      <c r="X37" s="62"/>
      <c r="Y37" s="63" t="s">
        <v>105</v>
      </c>
      <c r="Z37" s="63"/>
      <c r="AA37" s="8"/>
    </row>
    <row r="38" spans="1:28">
      <c r="A38" s="179" t="s">
        <v>241</v>
      </c>
      <c r="B38" s="67"/>
      <c r="C38" s="67"/>
      <c r="D38" s="67"/>
      <c r="E38" s="164"/>
      <c r="F38" s="175" t="s">
        <v>242</v>
      </c>
      <c r="G38" s="170"/>
      <c r="H38" s="170"/>
      <c r="I38" s="170"/>
      <c r="J38" s="170"/>
      <c r="K38" s="171"/>
      <c r="M38" s="6"/>
      <c r="N38" s="53"/>
      <c r="O38" s="67" t="s">
        <v>71</v>
      </c>
      <c r="P38" s="67"/>
      <c r="Q38" s="67"/>
      <c r="R38" s="4"/>
      <c r="S38" s="27" t="str">
        <f t="shared" si="2"/>
        <v/>
      </c>
      <c r="T38" s="29" t="str">
        <f ca="1">IF(N38&lt;&gt;"",INT,"")</f>
        <v/>
      </c>
      <c r="U38" s="2"/>
      <c r="V38" s="16"/>
      <c r="W38" s="62"/>
      <c r="X38" s="62"/>
      <c r="Y38" s="63" t="s">
        <v>37</v>
      </c>
      <c r="Z38" s="63"/>
      <c r="AA38" s="8"/>
    </row>
    <row r="39" spans="1:28">
      <c r="A39" s="179" t="s">
        <v>237</v>
      </c>
      <c r="B39" s="67"/>
      <c r="C39" s="67"/>
      <c r="D39" s="67"/>
      <c r="E39" s="164"/>
      <c r="F39" s="178" t="s">
        <v>275</v>
      </c>
      <c r="G39" s="170"/>
      <c r="H39" s="170"/>
      <c r="I39" s="170"/>
      <c r="J39" s="170"/>
      <c r="K39" s="171"/>
      <c r="M39" s="6"/>
      <c r="N39" s="53"/>
      <c r="O39" s="67" t="s">
        <v>72</v>
      </c>
      <c r="P39" s="67"/>
      <c r="Q39" s="67"/>
      <c r="R39" s="4"/>
      <c r="S39" s="27" t="str">
        <f t="shared" si="2"/>
        <v/>
      </c>
      <c r="T39" s="29" t="str">
        <f ca="1">IF(N39&lt;&gt;"",INT,"")</f>
        <v/>
      </c>
      <c r="U39" s="2"/>
      <c r="V39" s="16"/>
      <c r="W39" s="62"/>
      <c r="X39" s="62"/>
      <c r="Y39" s="63" t="s">
        <v>37</v>
      </c>
      <c r="Z39" s="63"/>
      <c r="AA39" s="8"/>
    </row>
    <row r="40" spans="1:28">
      <c r="A40" s="179" t="s">
        <v>238</v>
      </c>
      <c r="B40" s="67"/>
      <c r="C40" s="67"/>
      <c r="D40" s="67"/>
      <c r="E40" s="164"/>
      <c r="F40" s="175"/>
      <c r="G40" s="170"/>
      <c r="H40" s="170"/>
      <c r="I40" s="170"/>
      <c r="J40" s="170"/>
      <c r="K40" s="171"/>
      <c r="M40" s="6"/>
      <c r="N40" s="53"/>
      <c r="O40" s="67" t="s">
        <v>73</v>
      </c>
      <c r="P40" s="67"/>
      <c r="Q40" s="67"/>
      <c r="R40" s="4"/>
      <c r="S40" s="27" t="str">
        <f t="shared" si="2"/>
        <v/>
      </c>
      <c r="T40" s="29" t="str">
        <f ca="1">IF(N40&lt;&gt;"",AG,"")</f>
        <v/>
      </c>
      <c r="U40" s="2"/>
      <c r="V40" s="16"/>
      <c r="W40" s="62"/>
      <c r="X40" s="62"/>
      <c r="Y40" s="63" t="s">
        <v>105</v>
      </c>
      <c r="Z40" s="63"/>
      <c r="AA40" s="8"/>
    </row>
    <row r="41" spans="1:28">
      <c r="A41" s="179" t="s">
        <v>239</v>
      </c>
      <c r="B41" s="67"/>
      <c r="C41" s="67"/>
      <c r="D41" s="67"/>
      <c r="E41" s="164"/>
      <c r="F41" s="170" t="s">
        <v>273</v>
      </c>
      <c r="G41" s="170"/>
      <c r="H41" s="170"/>
      <c r="I41" s="170"/>
      <c r="J41" s="170"/>
      <c r="K41" s="171"/>
      <c r="M41" s="6"/>
      <c r="N41" s="53"/>
      <c r="O41" s="67" t="s">
        <v>74</v>
      </c>
      <c r="P41" s="67"/>
      <c r="Q41" s="67"/>
      <c r="R41" s="4"/>
      <c r="S41" s="27" t="str">
        <f t="shared" si="2"/>
        <v/>
      </c>
      <c r="T41" s="29" t="str">
        <f ca="1">IF(N41&lt;&gt;"",AG,"")</f>
        <v/>
      </c>
      <c r="U41" s="2"/>
      <c r="V41" s="16"/>
      <c r="W41" s="62"/>
      <c r="X41" s="62"/>
      <c r="Y41" s="63" t="s">
        <v>105</v>
      </c>
      <c r="Z41" s="63"/>
      <c r="AA41" s="8"/>
    </row>
    <row r="42" spans="1:28">
      <c r="A42" s="179" t="s">
        <v>240</v>
      </c>
      <c r="B42" s="67"/>
      <c r="C42" s="67"/>
      <c r="D42" s="67"/>
      <c r="E42" s="164"/>
      <c r="F42" s="180" t="s">
        <v>274</v>
      </c>
      <c r="G42" s="170"/>
      <c r="H42" s="170"/>
      <c r="I42" s="170"/>
      <c r="J42" s="170"/>
      <c r="K42" s="171"/>
      <c r="M42" s="6"/>
      <c r="N42" s="53"/>
      <c r="O42" s="67" t="s">
        <v>75</v>
      </c>
      <c r="P42" s="67"/>
      <c r="Q42" s="67"/>
      <c r="R42" s="4"/>
      <c r="S42" s="27" t="str">
        <f t="shared" si="2"/>
        <v/>
      </c>
      <c r="T42" s="29" t="str">
        <f ca="1">IF(N42&lt;&gt;"",AG,"")</f>
        <v/>
      </c>
      <c r="U42" s="2"/>
      <c r="V42" s="16"/>
      <c r="W42" s="62"/>
      <c r="X42" s="62"/>
      <c r="Y42" s="63" t="s">
        <v>105</v>
      </c>
      <c r="Z42" s="63"/>
      <c r="AA42" s="8"/>
    </row>
    <row r="43" spans="1:28">
      <c r="A43" s="177"/>
      <c r="B43" s="170"/>
      <c r="C43" s="170"/>
      <c r="D43" s="170"/>
      <c r="E43" s="170"/>
      <c r="F43" s="175"/>
      <c r="G43" s="170"/>
      <c r="H43" s="170"/>
      <c r="I43" s="170"/>
      <c r="J43" s="170"/>
      <c r="K43" s="171"/>
      <c r="M43" s="6"/>
      <c r="N43" s="53"/>
      <c r="O43" s="67" t="s">
        <v>76</v>
      </c>
      <c r="P43" s="67"/>
      <c r="Q43" s="67"/>
      <c r="R43" s="4"/>
      <c r="S43" s="27" t="str">
        <f t="shared" si="2"/>
        <v/>
      </c>
      <c r="T43" s="29" t="str">
        <f ca="1">IF(N43&lt;&gt;"",AG,"")</f>
        <v/>
      </c>
      <c r="U43" s="2"/>
      <c r="V43" s="16"/>
      <c r="W43" s="62"/>
      <c r="X43" s="62"/>
      <c r="Y43" s="63" t="s">
        <v>105</v>
      </c>
      <c r="Z43" s="63"/>
      <c r="AA43" s="8"/>
    </row>
    <row r="44" spans="1:28">
      <c r="A44" s="177" t="s">
        <v>262</v>
      </c>
      <c r="B44" s="170"/>
      <c r="C44" s="170"/>
      <c r="D44" s="170"/>
      <c r="E44" s="170"/>
      <c r="F44" s="175"/>
      <c r="G44" s="170"/>
      <c r="H44" s="170"/>
      <c r="I44" s="170"/>
      <c r="J44" s="170"/>
      <c r="K44" s="171"/>
      <c r="M44" s="6"/>
      <c r="N44" s="53"/>
      <c r="O44" s="67" t="s">
        <v>77</v>
      </c>
      <c r="P44" s="67"/>
      <c r="Q44" s="67"/>
      <c r="R44" s="4"/>
      <c r="S44" s="27" t="str">
        <f t="shared" si="2"/>
        <v/>
      </c>
      <c r="T44" s="29" t="str">
        <f ca="1">IF(N44&lt;&gt;"",FEL,"")</f>
        <v/>
      </c>
      <c r="U44" s="2"/>
      <c r="V44" s="16"/>
      <c r="W44" s="62"/>
      <c r="X44" s="62"/>
      <c r="Y44" s="63" t="s">
        <v>104</v>
      </c>
      <c r="Z44" s="63"/>
      <c r="AA44" s="8"/>
    </row>
    <row r="45" spans="1:28">
      <c r="A45" s="177" t="s">
        <v>250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1"/>
      <c r="M45" s="6"/>
      <c r="N45" s="53"/>
      <c r="O45" s="67" t="s">
        <v>78</v>
      </c>
      <c r="P45" s="67"/>
      <c r="Q45" s="67"/>
      <c r="R45" s="4"/>
      <c r="S45" s="27" t="str">
        <f t="shared" si="2"/>
        <v/>
      </c>
      <c r="T45" s="29" t="str">
        <f ca="1">IF(N45&lt;&gt;"",FEL,"")</f>
        <v/>
      </c>
      <c r="U45" s="2"/>
      <c r="V45" s="16"/>
      <c r="W45" s="62"/>
      <c r="X45" s="62"/>
      <c r="Y45" s="63" t="s">
        <v>104</v>
      </c>
      <c r="Z45" s="63"/>
      <c r="AA45" s="8"/>
    </row>
    <row r="46" spans="1:28">
      <c r="A46" s="177" t="s">
        <v>251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1"/>
      <c r="M46" s="6"/>
      <c r="N46" s="57" t="s">
        <v>227</v>
      </c>
      <c r="O46" s="67" t="s">
        <v>243</v>
      </c>
      <c r="P46" s="67"/>
      <c r="Q46" s="67"/>
      <c r="R46" s="4"/>
      <c r="S46" s="27">
        <f t="shared" si="2"/>
        <v>29</v>
      </c>
      <c r="T46" s="29">
        <f ca="1">IF(N46&lt;&gt;"",INT,"")</f>
        <v>29</v>
      </c>
      <c r="U46" s="2"/>
      <c r="V46" s="16"/>
      <c r="W46" s="62"/>
      <c r="X46" s="62"/>
      <c r="Y46" s="63" t="s">
        <v>37</v>
      </c>
      <c r="Z46" s="63"/>
      <c r="AA46" s="8"/>
      <c r="AB46" s="58"/>
    </row>
    <row r="47" spans="1:28">
      <c r="A47" s="177" t="s">
        <v>252</v>
      </c>
      <c r="B47" s="170"/>
      <c r="C47" s="170"/>
      <c r="D47" s="170"/>
      <c r="E47" s="170"/>
      <c r="F47" s="178" t="s">
        <v>276</v>
      </c>
      <c r="G47" s="170"/>
      <c r="H47" s="170"/>
      <c r="I47" s="170"/>
      <c r="J47" s="170"/>
      <c r="K47" s="171"/>
      <c r="M47" s="6"/>
      <c r="N47" s="57" t="s">
        <v>227</v>
      </c>
      <c r="O47" s="67" t="s">
        <v>244</v>
      </c>
      <c r="P47" s="67"/>
      <c r="Q47" s="67"/>
      <c r="R47" s="4"/>
      <c r="S47" s="27">
        <f t="shared" si="2"/>
        <v>29</v>
      </c>
      <c r="T47" s="29">
        <f ca="1">IF(N47&lt;&gt;"",INT,"")</f>
        <v>29</v>
      </c>
      <c r="U47" s="2"/>
      <c r="V47" s="16"/>
      <c r="W47" s="62"/>
      <c r="X47" s="62"/>
      <c r="Y47" s="63" t="s">
        <v>37</v>
      </c>
      <c r="Z47" s="63"/>
      <c r="AA47" s="8"/>
      <c r="AB47" s="58"/>
    </row>
    <row r="48" spans="1:28">
      <c r="A48" s="177" t="s">
        <v>253</v>
      </c>
      <c r="B48" s="170"/>
      <c r="C48" s="170"/>
      <c r="D48" s="170"/>
      <c r="E48" s="170"/>
      <c r="F48" s="175"/>
      <c r="G48" s="170"/>
      <c r="H48" s="170"/>
      <c r="I48" s="170"/>
      <c r="J48" s="170"/>
      <c r="K48" s="171"/>
      <c r="M48" s="6"/>
      <c r="N48" s="57"/>
      <c r="O48" s="67"/>
      <c r="P48" s="67"/>
      <c r="Q48" s="67"/>
      <c r="R48" s="4"/>
      <c r="S48" s="27" t="str">
        <f t="shared" si="2"/>
        <v/>
      </c>
      <c r="T48" s="29" t="str">
        <f ca="1">IF(N48&lt;&gt;"",INT,"")</f>
        <v/>
      </c>
      <c r="U48" s="2"/>
      <c r="V48" s="16"/>
      <c r="W48" s="62"/>
      <c r="X48" s="62"/>
      <c r="Y48" s="64"/>
      <c r="Z48" s="63"/>
      <c r="AA48" s="8"/>
    </row>
    <row r="49" spans="1:28">
      <c r="A49" s="177" t="s">
        <v>260</v>
      </c>
      <c r="B49" s="170"/>
      <c r="C49" s="170"/>
      <c r="D49" s="170"/>
      <c r="E49" s="170"/>
      <c r="F49" s="178" t="s">
        <v>261</v>
      </c>
      <c r="G49" s="170"/>
      <c r="H49" s="170"/>
      <c r="I49" s="170"/>
      <c r="J49" s="170"/>
      <c r="K49" s="171"/>
      <c r="M49" s="6"/>
      <c r="N49" s="57"/>
      <c r="O49" s="188"/>
      <c r="P49" s="67"/>
      <c r="Q49" s="67"/>
      <c r="R49" s="4"/>
      <c r="S49" s="27" t="str">
        <f t="shared" si="2"/>
        <v/>
      </c>
      <c r="T49" s="29" t="str">
        <f ca="1">IF(N49&lt;&gt;"",S,"")</f>
        <v/>
      </c>
      <c r="U49" s="2"/>
      <c r="V49" s="16"/>
      <c r="W49" s="65"/>
      <c r="X49" s="62"/>
      <c r="Y49" s="64"/>
      <c r="Z49" s="63"/>
      <c r="AA49" s="8"/>
    </row>
    <row r="50" spans="1:28">
      <c r="A50" s="172"/>
      <c r="B50" s="170"/>
      <c r="C50" s="170"/>
      <c r="D50" s="170"/>
      <c r="E50" s="170"/>
      <c r="F50" s="178"/>
      <c r="G50" s="170"/>
      <c r="H50" s="170"/>
      <c r="I50" s="170"/>
      <c r="J50" s="170"/>
      <c r="K50" s="171"/>
      <c r="M50" s="6"/>
      <c r="N50" s="53"/>
      <c r="O50" s="67"/>
      <c r="P50" s="67"/>
      <c r="Q50" s="67"/>
      <c r="R50" s="4"/>
      <c r="S50" s="27" t="str">
        <f t="shared" si="2"/>
        <v/>
      </c>
      <c r="T50" s="29" t="str">
        <f t="shared" ref="T50:T56" ca="1" si="3">IF(N50&lt;&gt;"",FEL,"")</f>
        <v/>
      </c>
      <c r="U50" s="2"/>
      <c r="V50" s="16"/>
      <c r="W50" s="62"/>
      <c r="X50" s="62"/>
      <c r="Y50" s="63"/>
      <c r="Z50" s="63"/>
      <c r="AA50" s="8"/>
    </row>
    <row r="51" spans="1:28">
      <c r="A51" s="173" t="s">
        <v>254</v>
      </c>
      <c r="B51" s="174"/>
      <c r="C51" s="174"/>
      <c r="D51" s="174"/>
      <c r="E51" s="174"/>
      <c r="F51" s="175" t="s">
        <v>255</v>
      </c>
      <c r="G51" s="170"/>
      <c r="H51" s="170"/>
      <c r="I51" s="170"/>
      <c r="J51" s="170"/>
      <c r="K51" s="171"/>
      <c r="M51" s="6"/>
      <c r="N51" s="53"/>
      <c r="O51" s="67"/>
      <c r="P51" s="67"/>
      <c r="Q51" s="67"/>
      <c r="R51" s="4"/>
      <c r="S51" s="27" t="str">
        <f t="shared" si="2"/>
        <v/>
      </c>
      <c r="T51" s="29" t="str">
        <f t="shared" ca="1" si="3"/>
        <v/>
      </c>
      <c r="U51" s="2"/>
      <c r="V51" s="16"/>
      <c r="W51" s="62"/>
      <c r="X51" s="62"/>
      <c r="Y51" s="63"/>
      <c r="Z51" s="63"/>
      <c r="AA51" s="8"/>
    </row>
    <row r="52" spans="1:28">
      <c r="A52" s="176" t="s">
        <v>249</v>
      </c>
      <c r="B52" s="174"/>
      <c r="C52" s="174"/>
      <c r="D52" s="174"/>
      <c r="E52" s="174"/>
      <c r="F52" s="170"/>
      <c r="G52" s="170"/>
      <c r="H52" s="170"/>
      <c r="I52" s="170"/>
      <c r="J52" s="170"/>
      <c r="K52" s="171"/>
      <c r="M52" s="6"/>
      <c r="N52" s="53"/>
      <c r="O52" s="67"/>
      <c r="P52" s="67"/>
      <c r="Q52" s="67"/>
      <c r="R52" s="4"/>
      <c r="S52" s="27" t="str">
        <f t="shared" si="2"/>
        <v/>
      </c>
      <c r="T52" s="29" t="str">
        <f t="shared" ca="1" si="3"/>
        <v/>
      </c>
      <c r="U52" s="2"/>
      <c r="V52" s="16"/>
      <c r="W52" s="62"/>
      <c r="X52" s="62"/>
      <c r="Y52" s="63"/>
      <c r="Z52" s="63"/>
      <c r="AA52" s="8"/>
    </row>
    <row r="53" spans="1:28">
      <c r="A53" s="172"/>
      <c r="B53" s="170"/>
      <c r="C53" s="170"/>
      <c r="D53" s="170"/>
      <c r="E53" s="170"/>
      <c r="F53" s="170"/>
      <c r="G53" s="170"/>
      <c r="H53" s="170"/>
      <c r="I53" s="170"/>
      <c r="J53" s="170"/>
      <c r="K53" s="171"/>
      <c r="M53" s="6"/>
      <c r="N53" s="53"/>
      <c r="O53" s="67"/>
      <c r="P53" s="67"/>
      <c r="Q53" s="67"/>
      <c r="R53" s="4"/>
      <c r="S53" s="27"/>
      <c r="T53" s="29" t="str">
        <f t="shared" ca="1" si="3"/>
        <v/>
      </c>
      <c r="U53" s="2"/>
      <c r="V53" s="16"/>
      <c r="W53" s="62"/>
      <c r="X53" s="62"/>
      <c r="Y53" s="63"/>
      <c r="Z53" s="63"/>
      <c r="AA53" s="8"/>
    </row>
    <row r="54" spans="1:28">
      <c r="A54" s="172"/>
      <c r="B54" s="170"/>
      <c r="C54" s="170"/>
      <c r="D54" s="170"/>
      <c r="E54" s="170"/>
      <c r="F54" s="170"/>
      <c r="G54" s="170"/>
      <c r="H54" s="170"/>
      <c r="I54" s="170"/>
      <c r="J54" s="170"/>
      <c r="K54" s="171"/>
      <c r="M54" s="6"/>
      <c r="N54" s="53"/>
      <c r="O54" s="67"/>
      <c r="P54" s="67"/>
      <c r="Q54" s="67"/>
      <c r="R54" s="4"/>
      <c r="S54" s="27"/>
      <c r="T54" s="29" t="str">
        <f t="shared" ca="1" si="3"/>
        <v/>
      </c>
      <c r="U54" s="2"/>
      <c r="V54" s="16"/>
      <c r="W54" s="62"/>
      <c r="X54" s="62"/>
      <c r="Y54" s="63"/>
      <c r="Z54" s="63"/>
      <c r="AA54" s="8"/>
    </row>
    <row r="55" spans="1:28">
      <c r="A55" s="172"/>
      <c r="B55" s="170"/>
      <c r="C55" s="170"/>
      <c r="D55" s="170"/>
      <c r="E55" s="170"/>
      <c r="F55" s="170"/>
      <c r="G55" s="170"/>
      <c r="H55" s="170"/>
      <c r="I55" s="170"/>
      <c r="J55" s="170"/>
      <c r="K55" s="171"/>
      <c r="M55" s="6"/>
      <c r="N55" s="53"/>
      <c r="O55" s="67"/>
      <c r="P55" s="67"/>
      <c r="Q55" s="67"/>
      <c r="R55" s="4"/>
      <c r="S55" s="27"/>
      <c r="T55" s="29" t="str">
        <f t="shared" ca="1" si="3"/>
        <v/>
      </c>
      <c r="U55" s="2"/>
      <c r="V55" s="16"/>
      <c r="W55" s="62"/>
      <c r="X55" s="62"/>
      <c r="Y55" s="63"/>
      <c r="Z55" s="63"/>
      <c r="AA55" s="8"/>
    </row>
    <row r="56" spans="1:28" ht="13.5" thickBot="1">
      <c r="A56" s="172"/>
      <c r="B56" s="170"/>
      <c r="C56" s="170"/>
      <c r="D56" s="170"/>
      <c r="E56" s="170"/>
      <c r="F56" s="170"/>
      <c r="G56" s="170"/>
      <c r="H56" s="170"/>
      <c r="I56" s="170"/>
      <c r="J56" s="170"/>
      <c r="K56" s="171"/>
      <c r="M56" s="6"/>
      <c r="N56" s="53"/>
      <c r="O56" s="67"/>
      <c r="P56" s="67"/>
      <c r="Q56" s="67"/>
      <c r="R56" s="49"/>
      <c r="S56" s="48"/>
      <c r="T56" s="29" t="str">
        <f t="shared" ca="1" si="3"/>
        <v/>
      </c>
      <c r="U56" s="4"/>
      <c r="V56" s="16"/>
      <c r="W56" s="62"/>
      <c r="X56" s="62"/>
      <c r="Y56" s="63"/>
      <c r="Z56" s="63"/>
      <c r="AA56" s="8"/>
    </row>
    <row r="57" spans="1:28" ht="9" customHeight="1" thickBot="1">
      <c r="A57" s="9"/>
      <c r="B57" s="21"/>
      <c r="C57" s="21"/>
      <c r="D57" s="21"/>
      <c r="E57" s="21"/>
      <c r="F57" s="21"/>
      <c r="G57" s="21"/>
      <c r="H57" s="21"/>
      <c r="I57" s="21"/>
      <c r="J57" s="21"/>
      <c r="K57" s="10"/>
      <c r="M57" s="9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10"/>
    </row>
    <row r="59" spans="1:28" ht="13.5" thickBot="1"/>
    <row r="60" spans="1:28">
      <c r="A60" s="71" t="s">
        <v>113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9"/>
    </row>
    <row r="61" spans="1:28">
      <c r="A61" s="66" t="s">
        <v>114</v>
      </c>
      <c r="B61" s="63"/>
      <c r="C61" s="63"/>
      <c r="D61" s="63"/>
      <c r="E61" s="63"/>
      <c r="F61" s="63"/>
      <c r="G61" s="63" t="s">
        <v>115</v>
      </c>
      <c r="H61" s="63"/>
      <c r="I61" s="28" t="s">
        <v>116</v>
      </c>
      <c r="J61" s="63" t="s">
        <v>114</v>
      </c>
      <c r="K61" s="63"/>
      <c r="L61" s="63"/>
      <c r="M61" s="63"/>
      <c r="N61" s="63"/>
      <c r="O61" s="63"/>
      <c r="P61" s="63" t="s">
        <v>115</v>
      </c>
      <c r="Q61" s="63"/>
      <c r="R61" s="28" t="s">
        <v>116</v>
      </c>
      <c r="S61" s="63" t="s">
        <v>114</v>
      </c>
      <c r="T61" s="63"/>
      <c r="U61" s="63"/>
      <c r="V61" s="63"/>
      <c r="W61" s="63"/>
      <c r="X61" s="63"/>
      <c r="Y61" s="63" t="s">
        <v>115</v>
      </c>
      <c r="Z61" s="63"/>
      <c r="AA61" s="28" t="s">
        <v>116</v>
      </c>
      <c r="AB61" s="8"/>
    </row>
    <row r="62" spans="1:28">
      <c r="A62" s="150" t="s">
        <v>256</v>
      </c>
      <c r="B62" s="151"/>
      <c r="C62" s="151"/>
      <c r="D62" s="151"/>
      <c r="E62" s="151"/>
      <c r="F62" s="151"/>
      <c r="G62" s="151"/>
      <c r="H62" s="151"/>
      <c r="I62" s="60">
        <v>10</v>
      </c>
      <c r="J62" s="166"/>
      <c r="K62" s="151"/>
      <c r="L62" s="151"/>
      <c r="M62" s="151"/>
      <c r="N62" s="151"/>
      <c r="O62" s="151"/>
      <c r="P62" s="166"/>
      <c r="Q62" s="151"/>
      <c r="R62" s="28"/>
      <c r="S62" s="151"/>
      <c r="T62" s="151"/>
      <c r="U62" s="151"/>
      <c r="V62" s="151"/>
      <c r="W62" s="151"/>
      <c r="X62" s="151"/>
      <c r="Y62" s="151"/>
      <c r="Z62" s="151"/>
      <c r="AA62" s="28"/>
      <c r="AB62" s="8"/>
    </row>
    <row r="63" spans="1:28">
      <c r="A63" s="150" t="s">
        <v>266</v>
      </c>
      <c r="B63" s="151"/>
      <c r="C63" s="151"/>
      <c r="D63" s="151"/>
      <c r="E63" s="151"/>
      <c r="F63" s="151"/>
      <c r="G63" s="151"/>
      <c r="H63" s="151"/>
      <c r="I63" s="60">
        <v>100</v>
      </c>
      <c r="J63" s="166"/>
      <c r="K63" s="151"/>
      <c r="L63" s="151"/>
      <c r="M63" s="151"/>
      <c r="N63" s="151"/>
      <c r="O63" s="151"/>
      <c r="P63" s="166"/>
      <c r="Q63" s="151"/>
      <c r="R63" s="28"/>
      <c r="S63" s="151"/>
      <c r="T63" s="151"/>
      <c r="U63" s="151"/>
      <c r="V63" s="151"/>
      <c r="W63" s="151"/>
      <c r="X63" s="151"/>
      <c r="Y63" s="151"/>
      <c r="Z63" s="151"/>
      <c r="AA63" s="28"/>
      <c r="AB63" s="8"/>
    </row>
    <row r="64" spans="1:28">
      <c r="A64" s="150" t="s">
        <v>267</v>
      </c>
      <c r="B64" s="151"/>
      <c r="C64" s="151"/>
      <c r="D64" s="151"/>
      <c r="E64" s="151"/>
      <c r="F64" s="151"/>
      <c r="G64" s="151"/>
      <c r="H64" s="151"/>
      <c r="I64" s="60">
        <v>1</v>
      </c>
      <c r="J64" s="166"/>
      <c r="K64" s="151"/>
      <c r="L64" s="151"/>
      <c r="M64" s="151"/>
      <c r="N64" s="151"/>
      <c r="O64" s="151"/>
      <c r="P64" s="166"/>
      <c r="Q64" s="151"/>
      <c r="R64" s="28"/>
      <c r="S64" s="151"/>
      <c r="T64" s="151"/>
      <c r="U64" s="151"/>
      <c r="V64" s="151"/>
      <c r="W64" s="151"/>
      <c r="X64" s="151"/>
      <c r="Y64" s="151"/>
      <c r="Z64" s="151"/>
      <c r="AA64" s="28"/>
      <c r="AB64" s="8"/>
    </row>
    <row r="65" spans="1:28">
      <c r="A65" s="150" t="s">
        <v>268</v>
      </c>
      <c r="B65" s="151"/>
      <c r="C65" s="151"/>
      <c r="D65" s="151"/>
      <c r="E65" s="151"/>
      <c r="F65" s="151"/>
      <c r="G65" s="151"/>
      <c r="H65" s="151"/>
      <c r="I65" s="60">
        <f>2/3*50</f>
        <v>33.333333333333329</v>
      </c>
      <c r="J65" s="166"/>
      <c r="K65" s="151"/>
      <c r="L65" s="151"/>
      <c r="M65" s="151"/>
      <c r="N65" s="151"/>
      <c r="O65" s="151"/>
      <c r="P65" s="166"/>
      <c r="Q65" s="151"/>
      <c r="R65" s="28"/>
      <c r="S65" s="151"/>
      <c r="T65" s="151"/>
      <c r="U65" s="151"/>
      <c r="V65" s="151"/>
      <c r="W65" s="151"/>
      <c r="X65" s="151"/>
      <c r="Y65" s="151"/>
      <c r="Z65" s="151"/>
      <c r="AA65" s="28"/>
      <c r="AB65" s="8"/>
    </row>
    <row r="66" spans="1:28">
      <c r="A66" s="150"/>
      <c r="B66" s="151"/>
      <c r="C66" s="151"/>
      <c r="D66" s="151"/>
      <c r="E66" s="151"/>
      <c r="F66" s="151"/>
      <c r="G66" s="151"/>
      <c r="H66" s="151"/>
      <c r="I66" s="60"/>
      <c r="J66" s="166"/>
      <c r="K66" s="151"/>
      <c r="L66" s="151"/>
      <c r="M66" s="151"/>
      <c r="N66" s="151"/>
      <c r="O66" s="151"/>
      <c r="P66" s="166"/>
      <c r="Q66" s="151"/>
      <c r="R66" s="28"/>
      <c r="S66" s="151"/>
      <c r="T66" s="151"/>
      <c r="U66" s="151"/>
      <c r="V66" s="151"/>
      <c r="W66" s="151"/>
      <c r="X66" s="151"/>
      <c r="Y66" s="151"/>
      <c r="Z66" s="151"/>
      <c r="AA66" s="28"/>
      <c r="AB66" s="8"/>
    </row>
    <row r="67" spans="1:28">
      <c r="A67" s="150"/>
      <c r="B67" s="151"/>
      <c r="C67" s="151"/>
      <c r="D67" s="151"/>
      <c r="E67" s="151"/>
      <c r="F67" s="151"/>
      <c r="G67" s="151"/>
      <c r="H67" s="151"/>
      <c r="I67" s="60"/>
      <c r="J67" s="166"/>
      <c r="K67" s="151"/>
      <c r="L67" s="151"/>
      <c r="M67" s="151"/>
      <c r="N67" s="151"/>
      <c r="O67" s="151"/>
      <c r="P67" s="166"/>
      <c r="Q67" s="151"/>
      <c r="R67" s="28"/>
      <c r="S67" s="151"/>
      <c r="T67" s="151"/>
      <c r="U67" s="151"/>
      <c r="V67" s="151"/>
      <c r="W67" s="151"/>
      <c r="X67" s="151"/>
      <c r="Y67" s="151"/>
      <c r="Z67" s="151"/>
      <c r="AA67" s="28"/>
      <c r="AB67" s="8"/>
    </row>
    <row r="68" spans="1:28">
      <c r="A68" s="150"/>
      <c r="B68" s="151"/>
      <c r="C68" s="151"/>
      <c r="D68" s="151"/>
      <c r="E68" s="151"/>
      <c r="F68" s="151"/>
      <c r="G68" s="151"/>
      <c r="H68" s="151"/>
      <c r="I68" s="60"/>
      <c r="J68" s="166"/>
      <c r="K68" s="151"/>
      <c r="L68" s="151"/>
      <c r="M68" s="151"/>
      <c r="N68" s="151"/>
      <c r="O68" s="151"/>
      <c r="P68" s="166"/>
      <c r="Q68" s="151"/>
      <c r="R68" s="28"/>
      <c r="S68" s="151"/>
      <c r="T68" s="151"/>
      <c r="U68" s="151"/>
      <c r="V68" s="151"/>
      <c r="W68" s="151"/>
      <c r="X68" s="151"/>
      <c r="Y68" s="151"/>
      <c r="Z68" s="151"/>
      <c r="AA68" s="28"/>
      <c r="AB68" s="8"/>
    </row>
    <row r="69" spans="1:28">
      <c r="A69" s="150"/>
      <c r="B69" s="151"/>
      <c r="C69" s="151"/>
      <c r="D69" s="151"/>
      <c r="E69" s="151"/>
      <c r="F69" s="151"/>
      <c r="G69" s="151"/>
      <c r="H69" s="151"/>
      <c r="I69" s="60"/>
      <c r="J69" s="166"/>
      <c r="K69" s="151"/>
      <c r="L69" s="151"/>
      <c r="M69" s="151"/>
      <c r="N69" s="151"/>
      <c r="O69" s="151"/>
      <c r="P69" s="151"/>
      <c r="Q69" s="151"/>
      <c r="R69" s="28"/>
      <c r="S69" s="151"/>
      <c r="T69" s="151"/>
      <c r="U69" s="151"/>
      <c r="V69" s="151"/>
      <c r="W69" s="151"/>
      <c r="X69" s="151"/>
      <c r="Y69" s="151"/>
      <c r="Z69" s="151"/>
      <c r="AA69" s="28"/>
      <c r="AB69" s="8"/>
    </row>
    <row r="70" spans="1:28">
      <c r="A70" s="150"/>
      <c r="B70" s="151"/>
      <c r="C70" s="151"/>
      <c r="D70" s="151"/>
      <c r="E70" s="151"/>
      <c r="F70" s="151"/>
      <c r="G70" s="166"/>
      <c r="H70" s="151"/>
      <c r="I70" s="60"/>
      <c r="J70" s="166"/>
      <c r="K70" s="151"/>
      <c r="L70" s="151"/>
      <c r="M70" s="151"/>
      <c r="N70" s="151"/>
      <c r="O70" s="151"/>
      <c r="P70" s="166"/>
      <c r="Q70" s="151"/>
      <c r="R70" s="28"/>
      <c r="S70" s="151"/>
      <c r="T70" s="151"/>
      <c r="U70" s="151"/>
      <c r="V70" s="151"/>
      <c r="W70" s="151"/>
      <c r="X70" s="151"/>
      <c r="Y70" s="151"/>
      <c r="Z70" s="151"/>
      <c r="AA70" s="28"/>
      <c r="AB70" s="8"/>
    </row>
    <row r="71" spans="1:28" ht="13.5" thickBot="1">
      <c r="A71" s="150"/>
      <c r="B71" s="151"/>
      <c r="C71" s="151"/>
      <c r="D71" s="151"/>
      <c r="E71" s="151"/>
      <c r="F71" s="151"/>
      <c r="G71" s="166"/>
      <c r="H71" s="151"/>
      <c r="I71" s="61"/>
      <c r="J71" s="167"/>
      <c r="K71" s="151"/>
      <c r="L71" s="151"/>
      <c r="M71" s="151"/>
      <c r="N71" s="151"/>
      <c r="O71" s="151"/>
      <c r="P71" s="151"/>
      <c r="Q71" s="151"/>
      <c r="R71" s="28"/>
      <c r="S71" s="151"/>
      <c r="T71" s="151"/>
      <c r="U71" s="151"/>
      <c r="V71" s="151"/>
      <c r="W71" s="151"/>
      <c r="X71" s="151"/>
      <c r="Y71" s="151"/>
      <c r="Z71" s="151"/>
      <c r="AA71" s="28"/>
      <c r="AB71" s="8"/>
    </row>
    <row r="72" spans="1:28" ht="13.5" thickBot="1">
      <c r="A72" s="93" t="s">
        <v>117</v>
      </c>
      <c r="B72" s="90"/>
      <c r="C72" s="90"/>
      <c r="D72" s="90"/>
      <c r="E72" s="90"/>
      <c r="F72" s="90"/>
      <c r="G72" s="90"/>
      <c r="H72" s="90"/>
      <c r="I72" s="136">
        <f ca="1">(S+T)*10</f>
        <v>1180</v>
      </c>
      <c r="J72" s="138"/>
      <c r="K72" s="7"/>
      <c r="L72" s="7"/>
      <c r="M72" s="7"/>
      <c r="N72" s="7"/>
      <c r="O72" s="7"/>
      <c r="P72" s="7"/>
      <c r="Q72" s="7"/>
      <c r="R72" s="169" t="s">
        <v>118</v>
      </c>
      <c r="S72" s="169"/>
      <c r="T72" s="169"/>
      <c r="U72" s="169"/>
      <c r="V72" s="169"/>
      <c r="W72" s="169"/>
      <c r="X72" s="169"/>
      <c r="Y72" s="70"/>
      <c r="Z72" s="168">
        <f>SUM(AA62:AA71)+SUM(R62:R71)+SUM(I62:I71)</f>
        <v>144.33333333333331</v>
      </c>
      <c r="AA72" s="106"/>
      <c r="AB72" s="8"/>
    </row>
    <row r="73" spans="1:28" ht="13.5" thickBot="1">
      <c r="A73" s="9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10"/>
    </row>
    <row r="74" spans="1:28" ht="13.5" thickBot="1"/>
    <row r="75" spans="1:28">
      <c r="A75" s="71" t="s">
        <v>119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9"/>
      <c r="O75" s="71" t="s">
        <v>120</v>
      </c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9"/>
    </row>
    <row r="76" spans="1:28">
      <c r="A76" s="158" t="s">
        <v>124</v>
      </c>
      <c r="B76" s="148"/>
      <c r="C76" s="148"/>
      <c r="D76" s="148"/>
      <c r="E76" s="148" t="s">
        <v>125</v>
      </c>
      <c r="F76" s="148"/>
      <c r="G76" s="148"/>
      <c r="H76" s="148" t="s">
        <v>126</v>
      </c>
      <c r="I76" s="148"/>
      <c r="J76" s="148" t="s">
        <v>127</v>
      </c>
      <c r="K76" s="148"/>
      <c r="L76" s="148" t="s">
        <v>128</v>
      </c>
      <c r="M76" s="149"/>
      <c r="O76" s="77" t="s">
        <v>121</v>
      </c>
      <c r="P76" s="70"/>
      <c r="Q76" s="70"/>
      <c r="R76" s="70"/>
      <c r="S76" s="70"/>
      <c r="T76" s="90" t="s">
        <v>122</v>
      </c>
      <c r="U76" s="90"/>
      <c r="V76" s="90"/>
      <c r="W76" s="90"/>
      <c r="X76" s="70" t="s">
        <v>116</v>
      </c>
      <c r="Y76" s="70"/>
      <c r="Z76" s="70" t="s">
        <v>123</v>
      </c>
      <c r="AA76" s="70"/>
      <c r="AB76" s="8"/>
    </row>
    <row r="77" spans="1:28">
      <c r="A77" s="84" t="s">
        <v>256</v>
      </c>
      <c r="B77" s="79"/>
      <c r="C77" s="79"/>
      <c r="D77" s="154"/>
      <c r="E77" s="64" t="s">
        <v>257</v>
      </c>
      <c r="F77" s="63"/>
      <c r="G77" s="63"/>
      <c r="H77" s="64" t="s">
        <v>269</v>
      </c>
      <c r="I77" s="63"/>
      <c r="J77" s="162"/>
      <c r="K77" s="63"/>
      <c r="L77" s="63"/>
      <c r="M77" s="120"/>
      <c r="O77" s="150" t="s">
        <v>248</v>
      </c>
      <c r="P77" s="151"/>
      <c r="Q77" s="151"/>
      <c r="R77" s="151"/>
      <c r="S77" s="151"/>
      <c r="T77" s="151" t="s">
        <v>221</v>
      </c>
      <c r="U77" s="151"/>
      <c r="V77" s="151"/>
      <c r="W77" s="151"/>
      <c r="X77" s="63"/>
      <c r="Y77" s="63"/>
      <c r="Z77" s="63">
        <v>4</v>
      </c>
      <c r="AA77" s="63"/>
      <c r="AB77" s="8"/>
    </row>
    <row r="78" spans="1:28">
      <c r="A78" s="155" t="s">
        <v>270</v>
      </c>
      <c r="B78" s="156"/>
      <c r="C78" s="156"/>
      <c r="D78" s="156"/>
      <c r="E78" s="156"/>
      <c r="F78" s="156"/>
      <c r="G78" s="156"/>
      <c r="H78" s="156"/>
      <c r="I78" s="157"/>
      <c r="J78" s="165"/>
      <c r="K78" s="63"/>
      <c r="L78" s="63"/>
      <c r="M78" s="120"/>
      <c r="O78" s="150" t="s">
        <v>247</v>
      </c>
      <c r="P78" s="151"/>
      <c r="Q78" s="151"/>
      <c r="R78" s="151"/>
      <c r="S78" s="151"/>
      <c r="T78" s="151" t="s">
        <v>222</v>
      </c>
      <c r="U78" s="151"/>
      <c r="V78" s="151"/>
      <c r="W78" s="151"/>
      <c r="X78" s="63"/>
      <c r="Y78" s="63"/>
      <c r="Z78" s="63">
        <v>3</v>
      </c>
      <c r="AA78" s="63"/>
      <c r="AB78" s="8"/>
    </row>
    <row r="79" spans="1:28">
      <c r="A79" s="158" t="s">
        <v>124</v>
      </c>
      <c r="B79" s="148"/>
      <c r="C79" s="148"/>
      <c r="D79" s="148"/>
      <c r="E79" s="148" t="s">
        <v>125</v>
      </c>
      <c r="F79" s="148"/>
      <c r="G79" s="148"/>
      <c r="H79" s="148" t="s">
        <v>126</v>
      </c>
      <c r="I79" s="148"/>
      <c r="J79" s="148" t="s">
        <v>127</v>
      </c>
      <c r="K79" s="148"/>
      <c r="L79" s="148" t="s">
        <v>128</v>
      </c>
      <c r="M79" s="149"/>
      <c r="O79" s="150" t="s">
        <v>247</v>
      </c>
      <c r="P79" s="151"/>
      <c r="Q79" s="151"/>
      <c r="R79" s="151"/>
      <c r="S79" s="151"/>
      <c r="T79" s="151" t="s">
        <v>223</v>
      </c>
      <c r="U79" s="151"/>
      <c r="V79" s="151"/>
      <c r="W79" s="151"/>
      <c r="X79" s="63"/>
      <c r="Y79" s="63"/>
      <c r="Z79" s="63">
        <v>3</v>
      </c>
      <c r="AA79" s="63"/>
      <c r="AB79" s="8"/>
    </row>
    <row r="80" spans="1:28">
      <c r="A80" s="84" t="s">
        <v>267</v>
      </c>
      <c r="B80" s="79"/>
      <c r="C80" s="79"/>
      <c r="D80" s="154"/>
      <c r="E80" s="64" t="s">
        <v>259</v>
      </c>
      <c r="F80" s="63"/>
      <c r="G80" s="63"/>
      <c r="H80" s="64" t="s">
        <v>258</v>
      </c>
      <c r="I80" s="63"/>
      <c r="J80" s="162"/>
      <c r="K80" s="63"/>
      <c r="L80" s="63"/>
      <c r="M80" s="120"/>
      <c r="O80" s="150" t="s">
        <v>247</v>
      </c>
      <c r="P80" s="151"/>
      <c r="Q80" s="151"/>
      <c r="R80" s="151"/>
      <c r="S80" s="151"/>
      <c r="T80" s="151" t="s">
        <v>224</v>
      </c>
      <c r="U80" s="151"/>
      <c r="V80" s="151"/>
      <c r="W80" s="151"/>
      <c r="X80" s="63"/>
      <c r="Y80" s="63"/>
      <c r="Z80" s="63">
        <v>4</v>
      </c>
      <c r="AA80" s="63"/>
      <c r="AB80" s="8"/>
    </row>
    <row r="81" spans="1:28">
      <c r="A81" s="155" t="s">
        <v>271</v>
      </c>
      <c r="B81" s="156"/>
      <c r="C81" s="156"/>
      <c r="D81" s="156"/>
      <c r="E81" s="156"/>
      <c r="F81" s="156"/>
      <c r="G81" s="156"/>
      <c r="H81" s="156"/>
      <c r="I81" s="157"/>
      <c r="J81" s="63"/>
      <c r="K81" s="63"/>
      <c r="L81" s="63"/>
      <c r="M81" s="120"/>
      <c r="O81" s="150" t="s">
        <v>247</v>
      </c>
      <c r="P81" s="151"/>
      <c r="Q81" s="151"/>
      <c r="R81" s="151"/>
      <c r="S81" s="151"/>
      <c r="T81" s="151" t="s">
        <v>225</v>
      </c>
      <c r="U81" s="151"/>
      <c r="V81" s="151"/>
      <c r="W81" s="151"/>
      <c r="X81" s="63"/>
      <c r="Y81" s="63"/>
      <c r="Z81" s="63">
        <v>4</v>
      </c>
      <c r="AA81" s="63"/>
      <c r="AB81" s="8"/>
    </row>
    <row r="82" spans="1:28">
      <c r="A82" s="158" t="s">
        <v>124</v>
      </c>
      <c r="B82" s="148"/>
      <c r="C82" s="148"/>
      <c r="D82" s="148"/>
      <c r="E82" s="148" t="s">
        <v>125</v>
      </c>
      <c r="F82" s="148"/>
      <c r="G82" s="148"/>
      <c r="H82" s="148" t="s">
        <v>126</v>
      </c>
      <c r="I82" s="148"/>
      <c r="J82" s="148" t="s">
        <v>127</v>
      </c>
      <c r="K82" s="148"/>
      <c r="L82" s="148" t="s">
        <v>128</v>
      </c>
      <c r="M82" s="149"/>
      <c r="O82" s="150" t="s">
        <v>247</v>
      </c>
      <c r="P82" s="151"/>
      <c r="Q82" s="151"/>
      <c r="R82" s="151"/>
      <c r="S82" s="151"/>
      <c r="T82" s="151" t="s">
        <v>226</v>
      </c>
      <c r="U82" s="151"/>
      <c r="V82" s="151"/>
      <c r="W82" s="151"/>
      <c r="X82" s="63"/>
      <c r="Y82" s="63"/>
      <c r="Z82" s="63">
        <v>3</v>
      </c>
      <c r="AA82" s="63"/>
      <c r="AB82" s="8"/>
    </row>
    <row r="83" spans="1:28" ht="13.5" thickBot="1">
      <c r="A83" s="84" t="s">
        <v>263</v>
      </c>
      <c r="B83" s="79"/>
      <c r="C83" s="79"/>
      <c r="D83" s="154"/>
      <c r="E83" s="64" t="s">
        <v>259</v>
      </c>
      <c r="F83" s="63"/>
      <c r="G83" s="63"/>
      <c r="H83" s="64" t="s">
        <v>90</v>
      </c>
      <c r="I83" s="63"/>
      <c r="J83" s="63"/>
      <c r="K83" s="63"/>
      <c r="L83" s="63"/>
      <c r="M83" s="120"/>
      <c r="O83" s="6"/>
      <c r="P83" s="145" t="s">
        <v>129</v>
      </c>
      <c r="Q83" s="145"/>
      <c r="R83" s="145"/>
      <c r="S83" s="7"/>
      <c r="T83" s="7"/>
      <c r="U83" s="7"/>
      <c r="V83" s="7"/>
      <c r="W83" s="7"/>
      <c r="X83" s="7"/>
      <c r="Y83" s="7"/>
      <c r="Z83" s="7"/>
      <c r="AA83" s="7"/>
      <c r="AB83" s="8"/>
    </row>
    <row r="84" spans="1:28" ht="13.5" thickBot="1">
      <c r="A84" s="155" t="s">
        <v>264</v>
      </c>
      <c r="B84" s="156"/>
      <c r="C84" s="156"/>
      <c r="D84" s="156"/>
      <c r="E84" s="156"/>
      <c r="F84" s="156"/>
      <c r="G84" s="156"/>
      <c r="H84" s="156"/>
      <c r="I84" s="157"/>
      <c r="J84" s="63"/>
      <c r="K84" s="63"/>
      <c r="L84" s="63"/>
      <c r="M84" s="120"/>
      <c r="O84" s="6"/>
      <c r="P84" s="136">
        <f>Z82</f>
        <v>3</v>
      </c>
      <c r="Q84" s="137"/>
      <c r="R84" s="138"/>
      <c r="S84" s="7"/>
      <c r="T84" s="7"/>
      <c r="U84" s="7"/>
      <c r="V84" s="7"/>
      <c r="W84" s="7"/>
      <c r="X84" s="7"/>
      <c r="Y84" s="7"/>
      <c r="Z84" s="7"/>
      <c r="AA84" s="7"/>
      <c r="AB84" s="8"/>
    </row>
    <row r="85" spans="1:28" ht="13.5" thickBot="1">
      <c r="A85" s="158" t="s">
        <v>124</v>
      </c>
      <c r="B85" s="148"/>
      <c r="C85" s="148"/>
      <c r="D85" s="148"/>
      <c r="E85" s="148" t="s">
        <v>125</v>
      </c>
      <c r="F85" s="148"/>
      <c r="G85" s="148"/>
      <c r="H85" s="148" t="s">
        <v>126</v>
      </c>
      <c r="I85" s="148"/>
      <c r="J85" s="148" t="s">
        <v>127</v>
      </c>
      <c r="K85" s="148"/>
      <c r="L85" s="148" t="s">
        <v>128</v>
      </c>
      <c r="M85" s="149"/>
      <c r="O85" s="6"/>
      <c r="P85" s="141" t="s">
        <v>130</v>
      </c>
      <c r="Q85" s="70"/>
      <c r="R85" s="70"/>
      <c r="S85" s="7"/>
      <c r="T85" s="7"/>
      <c r="U85" s="7"/>
      <c r="V85" s="7"/>
      <c r="W85" s="7"/>
      <c r="X85" s="7"/>
      <c r="Y85" s="105" t="s">
        <v>137</v>
      </c>
      <c r="Z85" s="105"/>
      <c r="AA85" s="105"/>
      <c r="AB85" s="8"/>
    </row>
    <row r="86" spans="1:28" ht="13.5" thickBot="1">
      <c r="A86" s="84" t="s">
        <v>265</v>
      </c>
      <c r="B86" s="79"/>
      <c r="C86" s="79"/>
      <c r="D86" s="154"/>
      <c r="E86" s="64" t="s">
        <v>259</v>
      </c>
      <c r="F86" s="63"/>
      <c r="G86" s="63"/>
      <c r="H86" s="64" t="s">
        <v>90</v>
      </c>
      <c r="I86" s="63"/>
      <c r="J86" s="63"/>
      <c r="K86" s="63"/>
      <c r="L86" s="63"/>
      <c r="M86" s="120"/>
      <c r="O86" s="6"/>
      <c r="P86" s="105" t="s">
        <v>131</v>
      </c>
      <c r="Q86" s="105"/>
      <c r="R86" s="105"/>
      <c r="S86" s="7"/>
      <c r="T86" s="7"/>
      <c r="U86" s="7"/>
      <c r="V86" s="7"/>
      <c r="W86" s="7"/>
      <c r="X86" s="7"/>
      <c r="Y86" s="136">
        <f>Z80</f>
        <v>4</v>
      </c>
      <c r="Z86" s="137"/>
      <c r="AA86" s="138"/>
      <c r="AB86" s="8"/>
    </row>
    <row r="87" spans="1:28" ht="13.5" thickBot="1">
      <c r="A87" s="155"/>
      <c r="B87" s="156"/>
      <c r="C87" s="156"/>
      <c r="D87" s="156"/>
      <c r="E87" s="156"/>
      <c r="F87" s="156"/>
      <c r="G87" s="156"/>
      <c r="H87" s="156"/>
      <c r="I87" s="157"/>
      <c r="J87" s="63"/>
      <c r="K87" s="63"/>
      <c r="L87" s="63"/>
      <c r="M87" s="120"/>
      <c r="O87" s="6"/>
      <c r="P87" s="136">
        <f>Z81</f>
        <v>4</v>
      </c>
      <c r="Q87" s="137"/>
      <c r="R87" s="138"/>
      <c r="S87" s="7"/>
      <c r="T87" s="7"/>
      <c r="U87" s="7"/>
      <c r="V87" s="7"/>
      <c r="W87" s="7"/>
      <c r="X87" s="7"/>
      <c r="Y87" s="139" t="s">
        <v>139</v>
      </c>
      <c r="Z87" s="140"/>
      <c r="AA87" s="140"/>
      <c r="AB87" s="8"/>
    </row>
    <row r="88" spans="1:28">
      <c r="A88" s="158" t="s">
        <v>124</v>
      </c>
      <c r="B88" s="148"/>
      <c r="C88" s="148"/>
      <c r="D88" s="148"/>
      <c r="E88" s="148" t="s">
        <v>125</v>
      </c>
      <c r="F88" s="148"/>
      <c r="G88" s="148"/>
      <c r="H88" s="148" t="s">
        <v>126</v>
      </c>
      <c r="I88" s="148"/>
      <c r="J88" s="148" t="s">
        <v>127</v>
      </c>
      <c r="K88" s="148"/>
      <c r="L88" s="148" t="s">
        <v>128</v>
      </c>
      <c r="M88" s="149"/>
      <c r="O88" s="6"/>
      <c r="P88" s="141" t="s">
        <v>132</v>
      </c>
      <c r="Q88" s="70"/>
      <c r="R88" s="70"/>
      <c r="S88" s="7"/>
      <c r="T88" s="7"/>
      <c r="U88" s="7"/>
      <c r="V88" s="7"/>
      <c r="W88" s="7"/>
      <c r="X88" s="7"/>
      <c r="Y88" s="7"/>
      <c r="Z88" s="7"/>
      <c r="AA88" s="7"/>
      <c r="AB88" s="8"/>
    </row>
    <row r="89" spans="1:28" ht="13.5" thickBot="1">
      <c r="A89" s="163"/>
      <c r="B89" s="67"/>
      <c r="C89" s="67"/>
      <c r="D89" s="164"/>
      <c r="E89" s="64"/>
      <c r="F89" s="63"/>
      <c r="G89" s="63"/>
      <c r="H89" s="64"/>
      <c r="I89" s="63"/>
      <c r="J89" s="63"/>
      <c r="K89" s="63"/>
      <c r="L89" s="63"/>
      <c r="M89" s="120"/>
      <c r="O89" s="6"/>
      <c r="P89" s="105" t="s">
        <v>133</v>
      </c>
      <c r="Q89" s="105"/>
      <c r="R89" s="105"/>
      <c r="S89" s="7"/>
      <c r="T89" s="7"/>
      <c r="U89" s="7"/>
      <c r="V89" s="7"/>
      <c r="W89" s="7"/>
      <c r="X89" s="7"/>
      <c r="Y89" s="105" t="s">
        <v>138</v>
      </c>
      <c r="Z89" s="105"/>
      <c r="AA89" s="105"/>
      <c r="AB89" s="8"/>
    </row>
    <row r="90" spans="1:28" ht="13.5" thickBot="1">
      <c r="A90" s="155"/>
      <c r="B90" s="156"/>
      <c r="C90" s="156"/>
      <c r="D90" s="156"/>
      <c r="E90" s="156"/>
      <c r="F90" s="156"/>
      <c r="G90" s="156"/>
      <c r="H90" s="156"/>
      <c r="I90" s="157"/>
      <c r="J90" s="63"/>
      <c r="K90" s="63"/>
      <c r="L90" s="63"/>
      <c r="M90" s="120"/>
      <c r="O90" s="6"/>
      <c r="P90" s="136">
        <f>Z77</f>
        <v>4</v>
      </c>
      <c r="Q90" s="137"/>
      <c r="R90" s="138"/>
      <c r="S90" s="7"/>
      <c r="T90" s="7"/>
      <c r="U90" s="7"/>
      <c r="V90" s="7"/>
      <c r="W90" s="7"/>
      <c r="X90" s="7"/>
      <c r="Y90" s="136">
        <f>Z78</f>
        <v>3</v>
      </c>
      <c r="Z90" s="137"/>
      <c r="AA90" s="138"/>
      <c r="AB90" s="8"/>
    </row>
    <row r="91" spans="1:28">
      <c r="A91" s="153" t="s">
        <v>124</v>
      </c>
      <c r="B91" s="146"/>
      <c r="C91" s="146"/>
      <c r="D91" s="146"/>
      <c r="E91" s="146" t="s">
        <v>125</v>
      </c>
      <c r="F91" s="146"/>
      <c r="G91" s="146"/>
      <c r="H91" s="146" t="s">
        <v>126</v>
      </c>
      <c r="I91" s="146"/>
      <c r="J91" s="146" t="s">
        <v>127</v>
      </c>
      <c r="K91" s="146"/>
      <c r="L91" s="146" t="s">
        <v>128</v>
      </c>
      <c r="M91" s="147"/>
      <c r="O91" s="6"/>
      <c r="P91" s="139" t="s">
        <v>134</v>
      </c>
      <c r="Q91" s="140"/>
      <c r="R91" s="140"/>
      <c r="S91" s="7"/>
      <c r="T91" s="7"/>
      <c r="U91" s="7"/>
      <c r="V91" s="7"/>
      <c r="W91" s="7"/>
      <c r="X91" s="7"/>
      <c r="Y91" s="139" t="s">
        <v>230</v>
      </c>
      <c r="Z91" s="140"/>
      <c r="AA91" s="140"/>
      <c r="AB91" s="8"/>
    </row>
    <row r="92" spans="1:28" ht="13.5" thickBot="1">
      <c r="A92" s="78"/>
      <c r="B92" s="79"/>
      <c r="C92" s="79"/>
      <c r="D92" s="154"/>
      <c r="E92" s="63"/>
      <c r="F92" s="63"/>
      <c r="G92" s="63"/>
      <c r="H92" s="63"/>
      <c r="I92" s="63"/>
      <c r="J92" s="63"/>
      <c r="K92" s="63"/>
      <c r="L92" s="63"/>
      <c r="M92" s="120"/>
      <c r="O92" s="6"/>
      <c r="P92" s="105" t="s">
        <v>135</v>
      </c>
      <c r="Q92" s="105"/>
      <c r="R92" s="105"/>
      <c r="S92" s="7"/>
      <c r="T92" s="7"/>
      <c r="U92" s="7"/>
      <c r="V92" s="7"/>
      <c r="W92" s="7"/>
      <c r="X92" s="7"/>
      <c r="Y92" s="7"/>
      <c r="Z92" s="7"/>
      <c r="AA92" s="7"/>
      <c r="AB92" s="8"/>
    </row>
    <row r="93" spans="1:28" ht="13.5" thickBot="1">
      <c r="A93" s="155"/>
      <c r="B93" s="156"/>
      <c r="C93" s="156"/>
      <c r="D93" s="156"/>
      <c r="E93" s="156"/>
      <c r="F93" s="156"/>
      <c r="G93" s="156"/>
      <c r="H93" s="156"/>
      <c r="I93" s="157"/>
      <c r="J93" s="142"/>
      <c r="K93" s="143"/>
      <c r="L93" s="143"/>
      <c r="M93" s="144"/>
      <c r="O93" s="6"/>
      <c r="P93" s="136">
        <f>Z79</f>
        <v>3</v>
      </c>
      <c r="Q93" s="137"/>
      <c r="R93" s="138"/>
      <c r="S93" s="7"/>
      <c r="T93" s="7"/>
      <c r="U93" s="7"/>
      <c r="V93" s="7"/>
      <c r="W93" s="7"/>
      <c r="X93" s="7"/>
      <c r="Y93" s="152" t="s">
        <v>140</v>
      </c>
      <c r="Z93" s="152"/>
      <c r="AA93" s="152"/>
      <c r="AB93" s="8"/>
    </row>
    <row r="94" spans="1:28" ht="13.5" thickBot="1">
      <c r="A94" s="153" t="s">
        <v>124</v>
      </c>
      <c r="B94" s="146"/>
      <c r="C94" s="146"/>
      <c r="D94" s="146"/>
      <c r="E94" s="146" t="s">
        <v>125</v>
      </c>
      <c r="F94" s="146"/>
      <c r="G94" s="146"/>
      <c r="H94" s="146" t="s">
        <v>126</v>
      </c>
      <c r="I94" s="146"/>
      <c r="J94" s="146" t="s">
        <v>127</v>
      </c>
      <c r="K94" s="146"/>
      <c r="L94" s="146" t="s">
        <v>128</v>
      </c>
      <c r="M94" s="147"/>
      <c r="O94" s="6"/>
      <c r="P94" s="139" t="s">
        <v>136</v>
      </c>
      <c r="Q94" s="140"/>
      <c r="R94" s="140"/>
      <c r="S94" s="7"/>
      <c r="T94" s="7"/>
      <c r="U94" s="7"/>
      <c r="V94" s="7"/>
      <c r="W94" s="7"/>
      <c r="X94" s="7"/>
      <c r="Y94" s="136">
        <f>IF(S30&lt;&gt;"",S30,"")</f>
        <v>20</v>
      </c>
      <c r="Z94" s="137"/>
      <c r="AA94" s="138"/>
      <c r="AB94" s="8"/>
    </row>
    <row r="95" spans="1:28">
      <c r="A95" s="78"/>
      <c r="B95" s="79"/>
      <c r="C95" s="79"/>
      <c r="D95" s="154"/>
      <c r="E95" s="63"/>
      <c r="F95" s="63"/>
      <c r="G95" s="63"/>
      <c r="H95" s="63"/>
      <c r="I95" s="63"/>
      <c r="J95" s="63"/>
      <c r="K95" s="63"/>
      <c r="L95" s="63"/>
      <c r="M95" s="120"/>
      <c r="O95" s="6"/>
      <c r="P95" s="7"/>
      <c r="Q95" s="7"/>
      <c r="R95" s="7"/>
      <c r="S95" s="7"/>
      <c r="T95" s="7"/>
      <c r="U95" s="7"/>
      <c r="V95" s="7"/>
      <c r="W95" s="7"/>
      <c r="X95" s="7"/>
      <c r="Y95" s="139"/>
      <c r="Z95" s="140"/>
      <c r="AA95" s="140"/>
      <c r="AB95" s="8"/>
    </row>
    <row r="96" spans="1:28" ht="13.5" thickBot="1">
      <c r="A96" s="159"/>
      <c r="B96" s="160"/>
      <c r="C96" s="160"/>
      <c r="D96" s="160"/>
      <c r="E96" s="160"/>
      <c r="F96" s="160"/>
      <c r="G96" s="160"/>
      <c r="H96" s="160"/>
      <c r="I96" s="161"/>
      <c r="J96" s="69"/>
      <c r="K96" s="69"/>
      <c r="L96" s="69"/>
      <c r="M96" s="117"/>
      <c r="O96" s="6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8"/>
    </row>
    <row r="97" spans="1:28" ht="13.5" thickBot="1">
      <c r="O97" s="9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10"/>
    </row>
    <row r="98" spans="1:28" ht="13.5" thickBot="1"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>
      <c r="A99" s="71" t="s">
        <v>170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9"/>
      <c r="O99" s="71" t="s">
        <v>141</v>
      </c>
      <c r="P99" s="135"/>
      <c r="Q99" s="135"/>
      <c r="R99" s="135"/>
      <c r="S99" s="135"/>
      <c r="T99" s="135"/>
      <c r="U99" s="127" t="s">
        <v>142</v>
      </c>
      <c r="V99" s="128"/>
      <c r="W99" s="98" t="s">
        <v>17</v>
      </c>
      <c r="X99" s="98"/>
      <c r="Y99" s="98" t="s">
        <v>18</v>
      </c>
      <c r="Z99" s="98"/>
      <c r="AA99" s="98" t="s">
        <v>143</v>
      </c>
      <c r="AB99" s="99"/>
    </row>
    <row r="100" spans="1:28" ht="13.5" customHeight="1">
      <c r="A100" s="6"/>
      <c r="B100" s="19"/>
      <c r="C100" s="35" t="s">
        <v>171</v>
      </c>
      <c r="D100" s="7"/>
      <c r="E100" s="35" t="s">
        <v>172</v>
      </c>
      <c r="F100" s="19" t="s">
        <v>148</v>
      </c>
      <c r="G100" s="7"/>
      <c r="H100" s="19"/>
      <c r="I100" s="19" t="s">
        <v>174</v>
      </c>
      <c r="J100" s="7"/>
      <c r="K100" s="20" t="s">
        <v>176</v>
      </c>
      <c r="L100" s="19"/>
      <c r="M100" s="8"/>
      <c r="O100" s="121">
        <f ca="1">W</f>
        <v>25</v>
      </c>
      <c r="P100" s="122"/>
      <c r="Q100" s="122"/>
      <c r="R100" s="122"/>
      <c r="S100" s="122"/>
      <c r="T100" s="123"/>
      <c r="U100" s="129"/>
      <c r="V100" s="130"/>
      <c r="W100" s="134">
        <f ca="1">WS</f>
        <v>44</v>
      </c>
      <c r="X100" s="63"/>
      <c r="Y100" s="63">
        <f ca="1">BS</f>
        <v>20</v>
      </c>
      <c r="Z100" s="63"/>
      <c r="AA100" s="63">
        <f ca="1">AG</f>
        <v>20</v>
      </c>
      <c r="AB100" s="120"/>
    </row>
    <row r="101" spans="1:28">
      <c r="A101" s="6"/>
      <c r="B101" s="35" t="s">
        <v>92</v>
      </c>
      <c r="C101" s="35" t="s">
        <v>92</v>
      </c>
      <c r="D101" s="7"/>
      <c r="E101" s="35" t="s">
        <v>149</v>
      </c>
      <c r="F101" s="35" t="s">
        <v>173</v>
      </c>
      <c r="G101" s="7"/>
      <c r="H101" s="35" t="s">
        <v>169</v>
      </c>
      <c r="I101" s="19" t="s">
        <v>175</v>
      </c>
      <c r="J101" s="7"/>
      <c r="K101" s="35" t="s">
        <v>175</v>
      </c>
      <c r="L101" s="20" t="s">
        <v>177</v>
      </c>
      <c r="M101" s="8"/>
      <c r="O101" s="121"/>
      <c r="P101" s="122"/>
      <c r="Q101" s="122"/>
      <c r="R101" s="122"/>
      <c r="S101" s="122"/>
      <c r="T101" s="123"/>
      <c r="U101" s="129"/>
      <c r="V101" s="130"/>
      <c r="W101" s="118" t="s">
        <v>90</v>
      </c>
      <c r="X101" s="118"/>
      <c r="Y101" s="118" t="s">
        <v>91</v>
      </c>
      <c r="Z101" s="118"/>
      <c r="AA101" s="118" t="s">
        <v>95</v>
      </c>
      <c r="AB101" s="119"/>
    </row>
    <row r="102" spans="1:28" ht="13.5" thickBot="1">
      <c r="A102" s="6"/>
      <c r="B102" s="38">
        <f ca="1">M</f>
        <v>6</v>
      </c>
      <c r="C102" s="38">
        <f ca="1">M</f>
        <v>6</v>
      </c>
      <c r="D102" s="7"/>
      <c r="E102" s="38">
        <f ca="1">M*2</f>
        <v>12</v>
      </c>
      <c r="F102" s="38">
        <f ca="1">M*4</f>
        <v>24</v>
      </c>
      <c r="G102" s="7"/>
      <c r="H102" s="38">
        <f ca="1">M*6</f>
        <v>36</v>
      </c>
      <c r="I102" s="38">
        <f ca="1">M+SB</f>
        <v>11</v>
      </c>
      <c r="J102" s="7"/>
      <c r="K102" s="39">
        <f ca="1">(M+SB)/2</f>
        <v>5.5</v>
      </c>
      <c r="L102" s="38"/>
      <c r="M102" s="8"/>
      <c r="O102" s="124"/>
      <c r="P102" s="125"/>
      <c r="Q102" s="125"/>
      <c r="R102" s="125"/>
      <c r="S102" s="125"/>
      <c r="T102" s="126"/>
      <c r="U102" s="131"/>
      <c r="V102" s="132"/>
      <c r="W102" s="133">
        <f ca="1">SB</f>
        <v>5</v>
      </c>
      <c r="X102" s="69"/>
      <c r="Y102" s="69">
        <f ca="1">TB</f>
        <v>6</v>
      </c>
      <c r="Z102" s="69"/>
      <c r="AA102" s="69">
        <f ca="1">FP</f>
        <v>1</v>
      </c>
      <c r="AB102" s="117"/>
    </row>
    <row r="103" spans="1:28" ht="13.5" thickBot="1">
      <c r="A103" s="6"/>
      <c r="B103" s="7"/>
      <c r="C103" s="7"/>
      <c r="D103" s="7"/>
      <c r="E103" s="40" t="s">
        <v>178</v>
      </c>
      <c r="F103" s="40" t="s">
        <v>179</v>
      </c>
      <c r="G103" s="7"/>
      <c r="H103" s="40" t="s">
        <v>180</v>
      </c>
      <c r="I103" s="40" t="s">
        <v>181</v>
      </c>
      <c r="J103" s="7"/>
      <c r="K103" s="40" t="s">
        <v>182</v>
      </c>
      <c r="L103" s="7"/>
      <c r="M103" s="8"/>
      <c r="O103" s="25"/>
      <c r="P103" s="25"/>
      <c r="Q103" s="25"/>
      <c r="R103" s="25"/>
      <c r="S103" s="25"/>
      <c r="T103" s="25"/>
      <c r="U103" s="37"/>
      <c r="V103" s="37"/>
    </row>
    <row r="104" spans="1:28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8"/>
      <c r="O104" s="71" t="s">
        <v>144</v>
      </c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9"/>
    </row>
    <row r="105" spans="1:28">
      <c r="A105" s="6" t="s">
        <v>183</v>
      </c>
      <c r="B105" s="7"/>
      <c r="C105" s="7"/>
      <c r="D105" s="7"/>
      <c r="E105" s="7"/>
      <c r="F105" s="7"/>
      <c r="G105" s="7" t="s">
        <v>186</v>
      </c>
      <c r="H105" s="7"/>
      <c r="I105" s="7"/>
      <c r="J105" s="7"/>
      <c r="K105" s="7"/>
      <c r="L105" s="7"/>
      <c r="M105" s="8"/>
      <c r="O105" s="113" t="s">
        <v>145</v>
      </c>
      <c r="P105" s="114"/>
      <c r="Q105" s="114"/>
      <c r="R105" s="114"/>
      <c r="S105" s="115" t="s">
        <v>157</v>
      </c>
      <c r="T105" s="115"/>
      <c r="U105" s="115"/>
      <c r="V105" s="103" t="s">
        <v>156</v>
      </c>
      <c r="W105" s="103"/>
      <c r="X105" s="103"/>
      <c r="Y105" s="103"/>
      <c r="Z105" s="115" t="s">
        <v>157</v>
      </c>
      <c r="AA105" s="115"/>
      <c r="AB105" s="116"/>
    </row>
    <row r="106" spans="1:28">
      <c r="A106" s="93" t="s">
        <v>184</v>
      </c>
      <c r="B106" s="90"/>
      <c r="C106" s="90"/>
      <c r="D106" s="7"/>
      <c r="E106" s="63"/>
      <c r="F106" s="63"/>
      <c r="G106" s="90" t="s">
        <v>184</v>
      </c>
      <c r="H106" s="90"/>
      <c r="I106" s="90"/>
      <c r="J106" s="7"/>
      <c r="K106" s="63"/>
      <c r="L106" s="63"/>
      <c r="M106" s="8"/>
      <c r="O106" s="111" t="s">
        <v>146</v>
      </c>
      <c r="P106" s="107"/>
      <c r="Q106" s="107"/>
      <c r="R106" s="107"/>
      <c r="S106" s="70" t="s">
        <v>158</v>
      </c>
      <c r="T106" s="70"/>
      <c r="U106" s="108"/>
      <c r="V106" s="107" t="s">
        <v>161</v>
      </c>
      <c r="W106" s="107"/>
      <c r="X106" s="107"/>
      <c r="Y106" s="107"/>
      <c r="Z106" s="70" t="s">
        <v>160</v>
      </c>
      <c r="AA106" s="70"/>
      <c r="AB106" s="104"/>
    </row>
    <row r="107" spans="1:28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8"/>
      <c r="O107" s="111" t="s">
        <v>147</v>
      </c>
      <c r="P107" s="107"/>
      <c r="Q107" s="107"/>
      <c r="R107" s="107"/>
      <c r="S107" s="70" t="s">
        <v>159</v>
      </c>
      <c r="T107" s="70"/>
      <c r="U107" s="108"/>
      <c r="V107" s="107" t="s">
        <v>162</v>
      </c>
      <c r="W107" s="107"/>
      <c r="X107" s="107"/>
      <c r="Y107" s="107"/>
      <c r="Z107" s="70" t="s">
        <v>160</v>
      </c>
      <c r="AA107" s="70"/>
      <c r="AB107" s="104"/>
    </row>
    <row r="108" spans="1:28">
      <c r="A108" s="93" t="s">
        <v>185</v>
      </c>
      <c r="B108" s="90"/>
      <c r="C108" s="90"/>
      <c r="D108" s="7"/>
      <c r="E108" s="63"/>
      <c r="F108" s="63"/>
      <c r="G108" s="90" t="s">
        <v>185</v>
      </c>
      <c r="H108" s="90"/>
      <c r="I108" s="90"/>
      <c r="J108" s="7"/>
      <c r="K108" s="63"/>
      <c r="L108" s="63"/>
      <c r="M108" s="8"/>
      <c r="O108" s="111" t="s">
        <v>148</v>
      </c>
      <c r="P108" s="107"/>
      <c r="Q108" s="107"/>
      <c r="R108" s="107"/>
      <c r="S108" s="70" t="s">
        <v>160</v>
      </c>
      <c r="T108" s="70"/>
      <c r="U108" s="108"/>
      <c r="V108" s="107" t="s">
        <v>163</v>
      </c>
      <c r="W108" s="107"/>
      <c r="X108" s="107"/>
      <c r="Y108" s="107"/>
      <c r="Z108" s="70" t="s">
        <v>158</v>
      </c>
      <c r="AA108" s="70"/>
      <c r="AB108" s="104"/>
    </row>
    <row r="109" spans="1:28" ht="13.5" thickBot="1">
      <c r="A109" s="9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0"/>
      <c r="O109" s="111" t="s">
        <v>149</v>
      </c>
      <c r="P109" s="107"/>
      <c r="Q109" s="107"/>
      <c r="R109" s="107"/>
      <c r="S109" s="70" t="s">
        <v>160</v>
      </c>
      <c r="T109" s="70"/>
      <c r="U109" s="108"/>
      <c r="V109" s="107" t="s">
        <v>164</v>
      </c>
      <c r="W109" s="107"/>
      <c r="X109" s="107"/>
      <c r="Y109" s="107"/>
      <c r="Z109" s="70" t="s">
        <v>158</v>
      </c>
      <c r="AA109" s="70"/>
      <c r="AB109" s="104"/>
    </row>
    <row r="110" spans="1:28" ht="13.5" thickBot="1">
      <c r="O110" s="111" t="s">
        <v>150</v>
      </c>
      <c r="P110" s="107"/>
      <c r="Q110" s="107"/>
      <c r="R110" s="107"/>
      <c r="S110" s="70" t="s">
        <v>158</v>
      </c>
      <c r="T110" s="70"/>
      <c r="U110" s="108"/>
      <c r="V110" s="107" t="s">
        <v>165</v>
      </c>
      <c r="W110" s="107"/>
      <c r="X110" s="107"/>
      <c r="Y110" s="107"/>
      <c r="Z110" s="70" t="s">
        <v>160</v>
      </c>
      <c r="AA110" s="70"/>
      <c r="AB110" s="104"/>
    </row>
    <row r="111" spans="1:28">
      <c r="A111" s="71" t="s">
        <v>187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9"/>
      <c r="O111" s="111" t="s">
        <v>151</v>
      </c>
      <c r="P111" s="107"/>
      <c r="Q111" s="107"/>
      <c r="R111" s="107"/>
      <c r="S111" s="70" t="s">
        <v>158</v>
      </c>
      <c r="T111" s="70"/>
      <c r="U111" s="108"/>
      <c r="V111" s="107" t="s">
        <v>166</v>
      </c>
      <c r="W111" s="107"/>
      <c r="X111" s="107"/>
      <c r="Y111" s="107"/>
      <c r="Z111" s="70" t="s">
        <v>160</v>
      </c>
      <c r="AA111" s="70"/>
      <c r="AB111" s="104"/>
    </row>
    <row r="112" spans="1:28">
      <c r="A112" s="100" t="s">
        <v>188</v>
      </c>
      <c r="B112" s="92"/>
      <c r="C112" s="92"/>
      <c r="D112" s="92"/>
      <c r="E112" s="92"/>
      <c r="F112" s="17"/>
      <c r="H112" s="92" t="s">
        <v>191</v>
      </c>
      <c r="I112" s="92"/>
      <c r="J112" s="92"/>
      <c r="K112" s="92"/>
      <c r="L112" s="92"/>
      <c r="M112" s="8"/>
      <c r="O112" s="111" t="s">
        <v>128</v>
      </c>
      <c r="P112" s="107"/>
      <c r="Q112" s="107"/>
      <c r="R112" s="107"/>
      <c r="S112" s="70" t="s">
        <v>159</v>
      </c>
      <c r="T112" s="70"/>
      <c r="U112" s="108"/>
      <c r="V112" s="107" t="s">
        <v>167</v>
      </c>
      <c r="W112" s="107"/>
      <c r="X112" s="107"/>
      <c r="Y112" s="107"/>
      <c r="Z112" s="70" t="s">
        <v>158</v>
      </c>
      <c r="AA112" s="70"/>
      <c r="AB112" s="104"/>
    </row>
    <row r="113" spans="1:28">
      <c r="A113" s="6"/>
      <c r="B113" s="7"/>
      <c r="C113" s="7"/>
      <c r="D113" s="7"/>
      <c r="E113" s="7"/>
      <c r="F113" s="7"/>
      <c r="L113" s="7"/>
      <c r="M113" s="8"/>
      <c r="O113" s="111" t="s">
        <v>152</v>
      </c>
      <c r="P113" s="107"/>
      <c r="Q113" s="107"/>
      <c r="R113" s="107"/>
      <c r="S113" s="70" t="s">
        <v>158</v>
      </c>
      <c r="T113" s="70"/>
      <c r="U113" s="108"/>
      <c r="V113" s="107" t="s">
        <v>168</v>
      </c>
      <c r="W113" s="107"/>
      <c r="X113" s="107"/>
      <c r="Y113" s="107"/>
      <c r="Z113" s="70" t="s">
        <v>158</v>
      </c>
      <c r="AA113" s="70"/>
      <c r="AB113" s="104"/>
    </row>
    <row r="114" spans="1:28">
      <c r="A114" s="100" t="s">
        <v>189</v>
      </c>
      <c r="B114" s="92"/>
      <c r="C114" s="92"/>
      <c r="D114" s="92"/>
      <c r="E114" s="92"/>
      <c r="F114" s="7"/>
      <c r="G114" s="7"/>
      <c r="H114" s="7"/>
      <c r="I114" s="7"/>
      <c r="J114" s="7"/>
      <c r="K114" s="7"/>
      <c r="L114" s="7"/>
      <c r="M114" s="8"/>
      <c r="O114" s="111" t="s">
        <v>153</v>
      </c>
      <c r="P114" s="107"/>
      <c r="Q114" s="107"/>
      <c r="R114" s="107"/>
      <c r="S114" s="70" t="s">
        <v>158</v>
      </c>
      <c r="T114" s="70"/>
      <c r="U114" s="108"/>
      <c r="V114" s="107" t="s">
        <v>169</v>
      </c>
      <c r="W114" s="107"/>
      <c r="X114" s="107"/>
      <c r="Y114" s="107"/>
      <c r="Z114" s="70" t="s">
        <v>160</v>
      </c>
      <c r="AA114" s="70"/>
      <c r="AB114" s="104"/>
    </row>
    <row r="115" spans="1:28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8"/>
      <c r="O115" s="111" t="s">
        <v>154</v>
      </c>
      <c r="P115" s="107"/>
      <c r="Q115" s="107"/>
      <c r="R115" s="107"/>
      <c r="S115" s="70" t="s">
        <v>160</v>
      </c>
      <c r="T115" s="70"/>
      <c r="U115" s="108"/>
      <c r="V115" s="107"/>
      <c r="W115" s="107"/>
      <c r="X115" s="107"/>
      <c r="Y115" s="107"/>
      <c r="Z115" s="70"/>
      <c r="AA115" s="70"/>
      <c r="AB115" s="104"/>
    </row>
    <row r="116" spans="1:28" ht="13.5" thickBot="1">
      <c r="A116" s="101" t="s">
        <v>190</v>
      </c>
      <c r="B116" s="102"/>
      <c r="C116" s="102"/>
      <c r="D116" s="102"/>
      <c r="E116" s="102"/>
      <c r="F116" s="21"/>
      <c r="G116" s="21"/>
      <c r="H116" s="21"/>
      <c r="I116" s="21"/>
      <c r="J116" s="21"/>
      <c r="K116" s="21"/>
      <c r="L116" s="21"/>
      <c r="M116" s="10"/>
      <c r="O116" s="112" t="s">
        <v>155</v>
      </c>
      <c r="P116" s="110"/>
      <c r="Q116" s="110"/>
      <c r="R116" s="110"/>
      <c r="S116" s="105" t="s">
        <v>159</v>
      </c>
      <c r="T116" s="105"/>
      <c r="U116" s="109"/>
      <c r="V116" s="110"/>
      <c r="W116" s="110"/>
      <c r="X116" s="110"/>
      <c r="Y116" s="110"/>
      <c r="Z116" s="105"/>
      <c r="AA116" s="105"/>
      <c r="AB116" s="106"/>
    </row>
    <row r="117" spans="1:28" ht="13.5" thickBot="1"/>
    <row r="118" spans="1:28">
      <c r="A118" s="71" t="s">
        <v>192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3"/>
    </row>
    <row r="119" spans="1:28">
      <c r="A119" s="6" t="s">
        <v>193</v>
      </c>
      <c r="B119" s="7"/>
      <c r="C119" s="7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7"/>
      <c r="V119" s="70" t="s">
        <v>197</v>
      </c>
      <c r="W119" s="70"/>
      <c r="X119" s="70"/>
      <c r="Y119" s="70"/>
      <c r="Z119" s="70"/>
      <c r="AA119" s="70"/>
      <c r="AB119" s="36"/>
    </row>
    <row r="120" spans="1:28">
      <c r="A120" s="95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7"/>
      <c r="V120" s="63"/>
      <c r="W120" s="63"/>
      <c r="X120" s="63"/>
      <c r="Y120" s="63"/>
      <c r="Z120" s="63"/>
      <c r="AA120" s="63"/>
      <c r="AB120" s="36"/>
    </row>
    <row r="121" spans="1:28">
      <c r="A121" s="95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7"/>
      <c r="V121" s="63"/>
      <c r="W121" s="63"/>
      <c r="X121" s="63"/>
      <c r="Y121" s="63"/>
      <c r="Z121" s="63"/>
      <c r="AA121" s="63"/>
      <c r="AB121" s="36"/>
    </row>
    <row r="122" spans="1:28">
      <c r="A122" s="95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7"/>
      <c r="V122" s="63"/>
      <c r="W122" s="63"/>
      <c r="X122" s="63"/>
      <c r="Y122" s="63"/>
      <c r="Z122" s="63"/>
      <c r="AA122" s="63"/>
      <c r="AB122" s="36"/>
    </row>
    <row r="123" spans="1:28">
      <c r="A123" s="95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7"/>
      <c r="V123" s="63"/>
      <c r="W123" s="63"/>
      <c r="X123" s="63"/>
      <c r="Y123" s="63"/>
      <c r="Z123" s="63"/>
      <c r="AA123" s="63"/>
      <c r="AB123" s="36"/>
    </row>
    <row r="124" spans="1:28">
      <c r="A124" s="95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7"/>
      <c r="V124" s="63"/>
      <c r="W124" s="63"/>
      <c r="X124" s="63"/>
      <c r="Y124" s="63"/>
      <c r="Z124" s="63"/>
      <c r="AA124" s="63"/>
      <c r="AB124" s="36"/>
    </row>
    <row r="125" spans="1:28">
      <c r="A125" s="96" t="s">
        <v>194</v>
      </c>
      <c r="B125" s="97"/>
      <c r="C125" s="97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7"/>
      <c r="V125" s="63"/>
      <c r="W125" s="63"/>
      <c r="X125" s="63"/>
      <c r="Y125" s="63"/>
      <c r="Z125" s="63"/>
      <c r="AA125" s="63"/>
      <c r="AB125" s="36"/>
    </row>
    <row r="126" spans="1:28">
      <c r="A126" s="95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7"/>
      <c r="V126" s="63"/>
      <c r="W126" s="63"/>
      <c r="X126" s="63"/>
      <c r="Y126" s="63"/>
      <c r="Z126" s="63"/>
      <c r="AA126" s="63"/>
      <c r="AB126" s="36"/>
    </row>
    <row r="127" spans="1:28">
      <c r="A127" s="95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7"/>
      <c r="V127" s="63"/>
      <c r="W127" s="63"/>
      <c r="X127" s="63"/>
      <c r="Y127" s="63"/>
      <c r="Z127" s="63"/>
      <c r="AA127" s="63"/>
      <c r="AB127" s="36"/>
    </row>
    <row r="128" spans="1:28">
      <c r="A128" s="95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7"/>
      <c r="V128" s="63"/>
      <c r="W128" s="63"/>
      <c r="X128" s="63"/>
      <c r="Y128" s="63"/>
      <c r="Z128" s="63"/>
      <c r="AA128" s="63"/>
      <c r="AB128" s="36"/>
    </row>
    <row r="129" spans="1:28">
      <c r="A129" s="96" t="s">
        <v>195</v>
      </c>
      <c r="B129" s="97"/>
      <c r="C129" s="97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7"/>
      <c r="V129" s="63"/>
      <c r="W129" s="63"/>
      <c r="X129" s="63"/>
      <c r="Y129" s="63"/>
      <c r="Z129" s="63"/>
      <c r="AA129" s="63"/>
      <c r="AB129" s="36"/>
    </row>
    <row r="130" spans="1:28">
      <c r="A130" s="95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7"/>
      <c r="V130" s="63"/>
      <c r="W130" s="63"/>
      <c r="X130" s="63"/>
      <c r="Y130" s="63"/>
      <c r="Z130" s="63"/>
      <c r="AA130" s="63"/>
      <c r="AB130" s="36"/>
    </row>
    <row r="131" spans="1:28">
      <c r="A131" s="95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7"/>
      <c r="V131" s="63"/>
      <c r="W131" s="63"/>
      <c r="X131" s="63"/>
      <c r="Y131" s="63"/>
      <c r="Z131" s="63"/>
      <c r="AA131" s="63"/>
      <c r="AB131" s="36"/>
    </row>
    <row r="132" spans="1:28">
      <c r="A132" s="95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7"/>
      <c r="V132" s="63"/>
      <c r="W132" s="63"/>
      <c r="X132" s="63"/>
      <c r="Y132" s="63"/>
      <c r="Z132" s="63"/>
      <c r="AA132" s="63"/>
      <c r="AB132" s="36"/>
    </row>
    <row r="133" spans="1:28">
      <c r="A133" s="96" t="s">
        <v>196</v>
      </c>
      <c r="B133" s="97"/>
      <c r="C133" s="97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7"/>
      <c r="V133" s="63"/>
      <c r="W133" s="63"/>
      <c r="X133" s="63"/>
      <c r="Y133" s="63"/>
      <c r="Z133" s="63"/>
      <c r="AA133" s="63"/>
      <c r="AB133" s="36"/>
    </row>
    <row r="134" spans="1:28">
      <c r="A134" s="95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7"/>
      <c r="V134" s="63"/>
      <c r="W134" s="63"/>
      <c r="X134" s="63"/>
      <c r="Y134" s="63"/>
      <c r="Z134" s="63"/>
      <c r="AA134" s="63"/>
      <c r="AB134" s="36"/>
    </row>
    <row r="135" spans="1:28" ht="13.5" thickBot="1">
      <c r="A135" s="9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10"/>
    </row>
    <row r="136" spans="1:28" ht="13.5" thickBot="1"/>
    <row r="137" spans="1:28">
      <c r="A137" s="71" t="s">
        <v>198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3"/>
    </row>
    <row r="138" spans="1:28">
      <c r="A138" s="93" t="s">
        <v>199</v>
      </c>
      <c r="B138" s="90"/>
      <c r="C138" s="90"/>
      <c r="D138" s="94"/>
      <c r="E138" s="94"/>
      <c r="F138" s="94"/>
      <c r="G138" s="7"/>
      <c r="H138" s="92" t="s">
        <v>200</v>
      </c>
      <c r="I138" s="92"/>
      <c r="J138" s="92"/>
      <c r="K138" s="74"/>
      <c r="L138" s="74"/>
      <c r="M138" s="74"/>
      <c r="N138" s="7"/>
      <c r="O138" s="90" t="s">
        <v>201</v>
      </c>
      <c r="P138" s="90"/>
      <c r="Q138" s="90"/>
      <c r="R138" s="91"/>
      <c r="S138" s="74"/>
      <c r="T138" s="74"/>
      <c r="U138" s="92" t="s">
        <v>202</v>
      </c>
      <c r="V138" s="92"/>
      <c r="W138" s="74"/>
      <c r="X138" s="74"/>
      <c r="Y138" s="92" t="s">
        <v>203</v>
      </c>
      <c r="Z138" s="92"/>
      <c r="AA138" s="74"/>
      <c r="AB138" s="89"/>
    </row>
    <row r="139" spans="1:28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8"/>
    </row>
    <row r="140" spans="1:28">
      <c r="A140" s="6" t="s">
        <v>204</v>
      </c>
      <c r="B140" s="7"/>
      <c r="C140" s="7"/>
      <c r="D140" s="88"/>
      <c r="E140" s="86"/>
      <c r="F140" s="86"/>
      <c r="G140" s="86"/>
      <c r="H140" s="86"/>
      <c r="I140" s="86"/>
      <c r="J140" s="86"/>
      <c r="K140" s="86"/>
      <c r="L140" s="86"/>
      <c r="M140" s="86"/>
      <c r="N140" s="7"/>
      <c r="O140" s="7" t="s">
        <v>205</v>
      </c>
      <c r="P140" s="7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89"/>
    </row>
    <row r="141" spans="1:28">
      <c r="A141" s="85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7"/>
    </row>
    <row r="142" spans="1:28">
      <c r="A142" s="84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80"/>
    </row>
    <row r="143" spans="1:28">
      <c r="A143" s="78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80"/>
    </row>
    <row r="144" spans="1:28">
      <c r="A144" s="84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80"/>
    </row>
    <row r="145" spans="1:28">
      <c r="A145" s="84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80"/>
    </row>
    <row r="146" spans="1:28">
      <c r="A146" s="78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80"/>
    </row>
    <row r="147" spans="1:28">
      <c r="A147" s="78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80"/>
    </row>
    <row r="148" spans="1:28">
      <c r="A148" s="78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80"/>
    </row>
    <row r="149" spans="1:28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80"/>
    </row>
    <row r="150" spans="1:28">
      <c r="A150" s="78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80"/>
    </row>
    <row r="151" spans="1:28">
      <c r="A151" s="78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80"/>
    </row>
    <row r="152" spans="1:28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80"/>
    </row>
    <row r="153" spans="1:28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80"/>
    </row>
    <row r="154" spans="1:28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80"/>
    </row>
    <row r="155" spans="1:28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80"/>
    </row>
    <row r="156" spans="1:28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80"/>
    </row>
    <row r="157" spans="1:28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80"/>
    </row>
    <row r="158" spans="1:28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80"/>
    </row>
    <row r="159" spans="1:28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80"/>
    </row>
    <row r="160" spans="1:28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80"/>
    </row>
    <row r="161" spans="1:28">
      <c r="A161" s="78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80"/>
    </row>
    <row r="162" spans="1:28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80"/>
    </row>
    <row r="163" spans="1:28">
      <c r="A163" s="78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80"/>
    </row>
    <row r="164" spans="1:28">
      <c r="A164" s="78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80"/>
    </row>
    <row r="165" spans="1:28">
      <c r="A165" s="78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80"/>
    </row>
    <row r="166" spans="1:28">
      <c r="A166" s="78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80"/>
    </row>
    <row r="167" spans="1:28">
      <c r="A167" s="78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80"/>
    </row>
    <row r="168" spans="1:28">
      <c r="A168" s="78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80"/>
    </row>
    <row r="169" spans="1:28">
      <c r="A169" s="78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80"/>
    </row>
    <row r="170" spans="1:28">
      <c r="A170" s="78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80"/>
    </row>
    <row r="171" spans="1:28">
      <c r="A171" s="78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80"/>
    </row>
    <row r="172" spans="1:28">
      <c r="A172" s="78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80"/>
    </row>
    <row r="173" spans="1:28">
      <c r="A173" s="78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80"/>
    </row>
    <row r="174" spans="1:28">
      <c r="A174" s="78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80"/>
    </row>
    <row r="175" spans="1:28" ht="13.5" thickBot="1">
      <c r="A175" s="81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3"/>
    </row>
    <row r="176" spans="1:28" ht="13.5" thickBot="1"/>
    <row r="177" spans="1:28">
      <c r="A177" s="71" t="s">
        <v>206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3"/>
    </row>
    <row r="178" spans="1:28">
      <c r="A178" s="6"/>
      <c r="B178" s="7"/>
      <c r="C178" s="7"/>
      <c r="D178" s="7"/>
      <c r="E178" s="7"/>
      <c r="F178" s="7"/>
      <c r="G178" s="70" t="s">
        <v>208</v>
      </c>
      <c r="H178" s="70"/>
      <c r="I178" s="70"/>
      <c r="J178" s="70" t="s">
        <v>208</v>
      </c>
      <c r="K178" s="70"/>
      <c r="L178" s="70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41" t="s">
        <v>23</v>
      </c>
    </row>
    <row r="179" spans="1:28">
      <c r="A179" s="77" t="s">
        <v>207</v>
      </c>
      <c r="B179" s="70"/>
      <c r="C179" s="70"/>
      <c r="D179" s="70"/>
      <c r="E179" s="70"/>
      <c r="F179" s="70"/>
      <c r="G179" s="70" t="s">
        <v>209</v>
      </c>
      <c r="H179" s="70"/>
      <c r="I179" s="70"/>
      <c r="J179" s="70" t="s">
        <v>210</v>
      </c>
      <c r="K179" s="70"/>
      <c r="L179" s="70"/>
      <c r="M179" s="70" t="s">
        <v>211</v>
      </c>
      <c r="N179" s="70"/>
      <c r="O179" s="70"/>
      <c r="P179" s="70"/>
      <c r="Q179" s="70"/>
      <c r="R179" s="70"/>
      <c r="S179" s="70" t="s">
        <v>112</v>
      </c>
      <c r="T179" s="70"/>
      <c r="U179" s="70"/>
      <c r="V179" s="70"/>
      <c r="W179" s="70"/>
      <c r="X179" s="70"/>
      <c r="Y179" s="70"/>
      <c r="Z179" s="70"/>
      <c r="AA179" s="70"/>
      <c r="AB179" s="41" t="s">
        <v>212</v>
      </c>
    </row>
    <row r="180" spans="1:28">
      <c r="A180" s="66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42"/>
    </row>
    <row r="181" spans="1:28">
      <c r="A181" s="66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42"/>
    </row>
    <row r="182" spans="1:28">
      <c r="A182" s="66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42"/>
    </row>
    <row r="183" spans="1:28">
      <c r="A183" s="66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42"/>
    </row>
    <row r="184" spans="1:28">
      <c r="A184" s="66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42"/>
    </row>
    <row r="185" spans="1:28">
      <c r="A185" s="66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42"/>
    </row>
    <row r="186" spans="1:28">
      <c r="A186" s="66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42"/>
    </row>
    <row r="187" spans="1:28">
      <c r="A187" s="66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42"/>
    </row>
    <row r="188" spans="1:28">
      <c r="A188" s="66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42"/>
    </row>
    <row r="189" spans="1:28">
      <c r="A189" s="66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42"/>
    </row>
    <row r="190" spans="1:28">
      <c r="A190" s="66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42"/>
    </row>
    <row r="191" spans="1:28">
      <c r="A191" s="66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42"/>
    </row>
    <row r="192" spans="1:28">
      <c r="A192" s="66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42"/>
    </row>
    <row r="193" spans="1:28">
      <c r="A193" s="66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42"/>
    </row>
    <row r="194" spans="1:28">
      <c r="A194" s="66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42"/>
    </row>
    <row r="195" spans="1:28">
      <c r="A195" s="66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42"/>
    </row>
    <row r="196" spans="1:28">
      <c r="A196" s="66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42"/>
    </row>
    <row r="197" spans="1:28">
      <c r="A197" s="66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42"/>
    </row>
    <row r="198" spans="1:28">
      <c r="A198" s="66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42"/>
    </row>
    <row r="199" spans="1:28">
      <c r="A199" s="66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42"/>
    </row>
    <row r="200" spans="1:28">
      <c r="A200" s="66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42"/>
    </row>
    <row r="201" spans="1:28">
      <c r="A201" s="66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42"/>
    </row>
    <row r="202" spans="1:28">
      <c r="A202" s="66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42"/>
    </row>
    <row r="203" spans="1:28">
      <c r="A203" s="66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42"/>
    </row>
    <row r="204" spans="1:28">
      <c r="A204" s="66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42"/>
    </row>
    <row r="205" spans="1:28">
      <c r="A205" s="66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42"/>
    </row>
    <row r="206" spans="1:28">
      <c r="A206" s="66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42"/>
    </row>
    <row r="207" spans="1:28">
      <c r="A207" s="66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42"/>
    </row>
    <row r="208" spans="1:28">
      <c r="A208" s="66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42"/>
    </row>
    <row r="209" spans="1:28">
      <c r="A209" s="66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42"/>
    </row>
    <row r="210" spans="1:28">
      <c r="A210" s="66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42"/>
    </row>
    <row r="211" spans="1:28">
      <c r="A211" s="66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42"/>
    </row>
    <row r="212" spans="1:28">
      <c r="A212" s="66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42"/>
    </row>
    <row r="213" spans="1:28">
      <c r="A213" s="66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42"/>
    </row>
    <row r="214" spans="1:28">
      <c r="A214" s="66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42"/>
    </row>
    <row r="215" spans="1:28">
      <c r="A215" s="66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42"/>
    </row>
    <row r="216" spans="1:28">
      <c r="A216" s="66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42"/>
    </row>
    <row r="217" spans="1:28">
      <c r="A217" s="66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42"/>
    </row>
    <row r="218" spans="1:28" ht="13.5" thickBot="1">
      <c r="A218" s="68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43"/>
    </row>
    <row r="219" spans="1:28" ht="13.5" thickBot="1"/>
    <row r="220" spans="1:28">
      <c r="A220" s="71" t="s">
        <v>213</v>
      </c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3"/>
    </row>
    <row r="221" spans="1:28">
      <c r="A221" s="6" t="s">
        <v>0</v>
      </c>
      <c r="B221" s="7"/>
      <c r="C221" s="74" t="s">
        <v>220</v>
      </c>
      <c r="D221" s="74"/>
      <c r="E221" s="74"/>
      <c r="F221" s="74"/>
      <c r="G221" s="7"/>
      <c r="H221" s="7" t="s">
        <v>214</v>
      </c>
      <c r="I221" s="7"/>
      <c r="J221" s="74"/>
      <c r="K221" s="74"/>
      <c r="L221" s="74"/>
      <c r="M221" s="74"/>
      <c r="N221" s="7"/>
      <c r="O221" s="7" t="s">
        <v>0</v>
      </c>
      <c r="P221" s="7"/>
      <c r="Q221" s="74"/>
      <c r="R221" s="74"/>
      <c r="S221" s="74"/>
      <c r="T221" s="74"/>
      <c r="U221" s="7"/>
      <c r="V221" s="7" t="s">
        <v>214</v>
      </c>
      <c r="W221" s="7"/>
      <c r="X221" s="74"/>
      <c r="Y221" s="74"/>
      <c r="Z221" s="74"/>
      <c r="AA221" s="74"/>
      <c r="AB221" s="8"/>
    </row>
    <row r="222" spans="1:28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8"/>
    </row>
    <row r="223" spans="1:28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8"/>
    </row>
    <row r="224" spans="1:28">
      <c r="A224" s="6"/>
      <c r="B224" s="7" t="s">
        <v>215</v>
      </c>
      <c r="C224" s="7"/>
      <c r="D224" s="7"/>
      <c r="E224" s="22" t="s">
        <v>17</v>
      </c>
      <c r="F224" s="22" t="s">
        <v>18</v>
      </c>
      <c r="G224" s="22" t="s">
        <v>19</v>
      </c>
      <c r="H224" s="22" t="s">
        <v>20</v>
      </c>
      <c r="I224" s="22" t="s">
        <v>21</v>
      </c>
      <c r="J224" s="22" t="s">
        <v>22</v>
      </c>
      <c r="K224" s="22" t="s">
        <v>23</v>
      </c>
      <c r="L224" s="22" t="s">
        <v>24</v>
      </c>
      <c r="M224" s="7"/>
      <c r="N224" s="7"/>
      <c r="O224" s="7"/>
      <c r="P224" s="7" t="s">
        <v>215</v>
      </c>
      <c r="Q224" s="7"/>
      <c r="R224" s="7"/>
      <c r="S224" s="22" t="s">
        <v>17</v>
      </c>
      <c r="T224" s="22" t="s">
        <v>18</v>
      </c>
      <c r="U224" s="22" t="s">
        <v>19</v>
      </c>
      <c r="V224" s="22" t="s">
        <v>20</v>
      </c>
      <c r="W224" s="22" t="s">
        <v>21</v>
      </c>
      <c r="X224" s="22" t="s">
        <v>22</v>
      </c>
      <c r="Y224" s="22" t="s">
        <v>23</v>
      </c>
      <c r="Z224" s="22" t="s">
        <v>24</v>
      </c>
      <c r="AA224" s="7"/>
      <c r="AB224" s="8"/>
    </row>
    <row r="225" spans="1:28">
      <c r="A225" s="6"/>
      <c r="B225" s="7"/>
      <c r="C225" s="75" t="s">
        <v>216</v>
      </c>
      <c r="D225" s="76"/>
      <c r="E225" s="11"/>
      <c r="F225" s="44"/>
      <c r="G225" s="11"/>
      <c r="H225" s="11"/>
      <c r="I225" s="11"/>
      <c r="J225" s="11"/>
      <c r="K225" s="11"/>
      <c r="L225" s="44"/>
      <c r="M225" s="7"/>
      <c r="N225" s="7"/>
      <c r="O225" s="7"/>
      <c r="P225" s="7"/>
      <c r="Q225" s="75" t="s">
        <v>216</v>
      </c>
      <c r="R225" s="76"/>
      <c r="S225" s="11"/>
      <c r="T225" s="44"/>
      <c r="U225" s="11"/>
      <c r="V225" s="11"/>
      <c r="W225" s="11"/>
      <c r="X225" s="11"/>
      <c r="Y225" s="11"/>
      <c r="Z225" s="44"/>
      <c r="AA225" s="7"/>
      <c r="AB225" s="8"/>
    </row>
    <row r="226" spans="1:28">
      <c r="A226" s="6"/>
      <c r="B226" s="7"/>
      <c r="C226" s="7"/>
      <c r="D226" s="7"/>
      <c r="E226" s="22" t="s">
        <v>88</v>
      </c>
      <c r="F226" s="22" t="s">
        <v>89</v>
      </c>
      <c r="G226" s="22" t="s">
        <v>90</v>
      </c>
      <c r="H226" s="22" t="s">
        <v>91</v>
      </c>
      <c r="I226" s="22" t="s">
        <v>92</v>
      </c>
      <c r="J226" s="22" t="s">
        <v>93</v>
      </c>
      <c r="K226" s="22" t="s">
        <v>94</v>
      </c>
      <c r="L226" s="22" t="s">
        <v>95</v>
      </c>
      <c r="M226" s="7"/>
      <c r="N226" s="7"/>
      <c r="O226" s="7"/>
      <c r="P226" s="7"/>
      <c r="Q226" s="7"/>
      <c r="R226" s="7"/>
      <c r="S226" s="22" t="s">
        <v>88</v>
      </c>
      <c r="T226" s="22" t="s">
        <v>89</v>
      </c>
      <c r="U226" s="22" t="s">
        <v>90</v>
      </c>
      <c r="V226" s="22" t="s">
        <v>91</v>
      </c>
      <c r="W226" s="22" t="s">
        <v>92</v>
      </c>
      <c r="X226" s="22" t="s">
        <v>93</v>
      </c>
      <c r="Y226" s="22" t="s">
        <v>94</v>
      </c>
      <c r="Z226" s="22" t="s">
        <v>95</v>
      </c>
      <c r="AA226" s="7"/>
      <c r="AB226" s="8"/>
    </row>
    <row r="227" spans="1:28">
      <c r="A227" s="6"/>
      <c r="B227" s="7"/>
      <c r="C227" s="75" t="s">
        <v>217</v>
      </c>
      <c r="D227" s="76"/>
      <c r="E227" s="44"/>
      <c r="F227" s="11"/>
      <c r="G227" s="11"/>
      <c r="H227" s="11"/>
      <c r="I227" s="11"/>
      <c r="J227" s="44"/>
      <c r="K227" s="44"/>
      <c r="L227" s="44"/>
      <c r="M227" s="7"/>
      <c r="N227" s="7"/>
      <c r="O227" s="7"/>
      <c r="P227" s="7"/>
      <c r="Q227" s="75" t="s">
        <v>217</v>
      </c>
      <c r="R227" s="76"/>
      <c r="S227" s="44"/>
      <c r="T227" s="11"/>
      <c r="U227" s="11"/>
      <c r="V227" s="11"/>
      <c r="W227" s="11"/>
      <c r="X227" s="44"/>
      <c r="Y227" s="44"/>
      <c r="Z227" s="44"/>
      <c r="AA227" s="7"/>
      <c r="AB227" s="8"/>
    </row>
    <row r="228" spans="1:28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8"/>
    </row>
    <row r="229" spans="1:28">
      <c r="A229" s="6"/>
      <c r="B229" s="7"/>
      <c r="C229" s="70" t="s">
        <v>218</v>
      </c>
      <c r="D229" s="70"/>
      <c r="E229" s="63"/>
      <c r="F229" s="63"/>
      <c r="G229" s="63"/>
      <c r="H229" s="63"/>
      <c r="I229" s="63"/>
      <c r="J229" s="63"/>
      <c r="K229" s="63"/>
      <c r="L229" s="63"/>
      <c r="M229" s="7"/>
      <c r="N229" s="7"/>
      <c r="O229" s="7"/>
      <c r="P229" s="7"/>
      <c r="Q229" s="70" t="s">
        <v>218</v>
      </c>
      <c r="R229" s="70"/>
      <c r="S229" s="63"/>
      <c r="T229" s="63"/>
      <c r="U229" s="63"/>
      <c r="V229" s="63"/>
      <c r="W229" s="63"/>
      <c r="X229" s="63"/>
      <c r="Y229" s="63"/>
      <c r="Z229" s="63"/>
      <c r="AA229" s="7"/>
      <c r="AB229" s="8"/>
    </row>
    <row r="230" spans="1:28">
      <c r="A230" s="6"/>
      <c r="B230" s="7"/>
      <c r="C230" s="70" t="s">
        <v>35</v>
      </c>
      <c r="D230" s="70"/>
      <c r="E230" s="63"/>
      <c r="F230" s="63"/>
      <c r="G230" s="63"/>
      <c r="H230" s="63"/>
      <c r="I230" s="63"/>
      <c r="J230" s="63"/>
      <c r="K230" s="63"/>
      <c r="L230" s="63"/>
      <c r="M230" s="7"/>
      <c r="N230" s="7"/>
      <c r="O230" s="7"/>
      <c r="P230" s="7"/>
      <c r="Q230" s="70" t="s">
        <v>35</v>
      </c>
      <c r="R230" s="70"/>
      <c r="S230" s="63"/>
      <c r="T230" s="63"/>
      <c r="U230" s="63"/>
      <c r="V230" s="63"/>
      <c r="W230" s="63"/>
      <c r="X230" s="63"/>
      <c r="Y230" s="63"/>
      <c r="Z230" s="63"/>
      <c r="AA230" s="7"/>
      <c r="AB230" s="8"/>
    </row>
    <row r="231" spans="1:28">
      <c r="A231" s="6"/>
      <c r="B231" s="7"/>
      <c r="C231" s="70" t="s">
        <v>219</v>
      </c>
      <c r="D231" s="70"/>
      <c r="E231" s="63"/>
      <c r="F231" s="63"/>
      <c r="G231" s="63"/>
      <c r="H231" s="63"/>
      <c r="I231" s="63"/>
      <c r="J231" s="63"/>
      <c r="K231" s="63"/>
      <c r="L231" s="63"/>
      <c r="M231" s="7"/>
      <c r="N231" s="7"/>
      <c r="O231" s="7"/>
      <c r="P231" s="7"/>
      <c r="Q231" s="70" t="s">
        <v>219</v>
      </c>
      <c r="R231" s="70"/>
      <c r="S231" s="63"/>
      <c r="T231" s="63"/>
      <c r="U231" s="63"/>
      <c r="V231" s="63"/>
      <c r="W231" s="63"/>
      <c r="X231" s="63"/>
      <c r="Y231" s="63"/>
      <c r="Z231" s="63"/>
      <c r="AA231" s="7"/>
      <c r="AB231" s="8"/>
    </row>
    <row r="232" spans="1:28">
      <c r="A232" s="6"/>
      <c r="B232" s="7"/>
      <c r="C232" s="70" t="s">
        <v>96</v>
      </c>
      <c r="D232" s="70"/>
      <c r="E232" s="63"/>
      <c r="F232" s="63"/>
      <c r="G232" s="63"/>
      <c r="H232" s="63"/>
      <c r="I232" s="63"/>
      <c r="J232" s="63"/>
      <c r="K232" s="63"/>
      <c r="L232" s="63"/>
      <c r="M232" s="7"/>
      <c r="N232" s="7"/>
      <c r="O232" s="7"/>
      <c r="P232" s="7"/>
      <c r="Q232" s="70" t="s">
        <v>96</v>
      </c>
      <c r="R232" s="70"/>
      <c r="S232" s="63"/>
      <c r="T232" s="63"/>
      <c r="U232" s="63"/>
      <c r="V232" s="63"/>
      <c r="W232" s="63"/>
      <c r="X232" s="63"/>
      <c r="Y232" s="63"/>
      <c r="Z232" s="63"/>
      <c r="AA232" s="7"/>
      <c r="AB232" s="8"/>
    </row>
    <row r="233" spans="1:28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8"/>
    </row>
    <row r="234" spans="1:28" ht="13.5" thickBot="1">
      <c r="A234" s="9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10"/>
    </row>
  </sheetData>
  <mergeCells count="830">
    <mergeCell ref="D4:J4"/>
    <mergeCell ref="M1:AA1"/>
    <mergeCell ref="A40:E40"/>
    <mergeCell ref="F40:K40"/>
    <mergeCell ref="A39:E39"/>
    <mergeCell ref="F39:K39"/>
    <mergeCell ref="W2:X2"/>
    <mergeCell ref="Y2:Z2"/>
    <mergeCell ref="Y3:Z3"/>
    <mergeCell ref="Y4:Z4"/>
    <mergeCell ref="I15:K15"/>
    <mergeCell ref="O4:Q4"/>
    <mergeCell ref="W3:X3"/>
    <mergeCell ref="W4:X4"/>
    <mergeCell ref="A25:B25"/>
    <mergeCell ref="A12:B12"/>
    <mergeCell ref="O5:Q5"/>
    <mergeCell ref="O6:Q6"/>
    <mergeCell ref="O7:Q7"/>
    <mergeCell ref="C3:J3"/>
    <mergeCell ref="C16:E16"/>
    <mergeCell ref="G14:H14"/>
    <mergeCell ref="G13:H13"/>
    <mergeCell ref="I12:K12"/>
    <mergeCell ref="A5:J5"/>
    <mergeCell ref="A6:J6"/>
    <mergeCell ref="A7:J7"/>
    <mergeCell ref="A11:K11"/>
    <mergeCell ref="I13:K13"/>
    <mergeCell ref="I14:K14"/>
    <mergeCell ref="W9:X9"/>
    <mergeCell ref="O13:Q13"/>
    <mergeCell ref="O8:Q8"/>
    <mergeCell ref="O9:Q9"/>
    <mergeCell ref="O10:Q10"/>
    <mergeCell ref="O11:Q11"/>
    <mergeCell ref="O16:Q16"/>
    <mergeCell ref="W13:X13"/>
    <mergeCell ref="W15:X15"/>
    <mergeCell ref="O12:Q12"/>
    <mergeCell ref="D9:F9"/>
    <mergeCell ref="Y26:Z26"/>
    <mergeCell ref="W24:X24"/>
    <mergeCell ref="Y24:Z24"/>
    <mergeCell ref="W23:X23"/>
    <mergeCell ref="Y23:Z23"/>
    <mergeCell ref="W10:X10"/>
    <mergeCell ref="Y10:Z10"/>
    <mergeCell ref="Y11:Z11"/>
    <mergeCell ref="W12:X12"/>
    <mergeCell ref="Y12:Z12"/>
    <mergeCell ref="W11:X11"/>
    <mergeCell ref="A122:T122"/>
    <mergeCell ref="O21:Q21"/>
    <mergeCell ref="O22:Q22"/>
    <mergeCell ref="O23:Q23"/>
    <mergeCell ref="A37:E37"/>
    <mergeCell ref="F37:K37"/>
    <mergeCell ref="F38:K38"/>
    <mergeCell ref="A24:B24"/>
    <mergeCell ref="A23:B23"/>
    <mergeCell ref="A38:E38"/>
    <mergeCell ref="O28:Q28"/>
    <mergeCell ref="O29:Q29"/>
    <mergeCell ref="O30:Q30"/>
    <mergeCell ref="O31:Q31"/>
    <mergeCell ref="O3:R3"/>
    <mergeCell ref="A36:E36"/>
    <mergeCell ref="F36:K36"/>
    <mergeCell ref="O17:Q17"/>
    <mergeCell ref="O14:Q14"/>
    <mergeCell ref="O15:Q15"/>
    <mergeCell ref="F17:K17"/>
    <mergeCell ref="A20:K20"/>
    <mergeCell ref="O19:Q19"/>
    <mergeCell ref="O20:Q20"/>
    <mergeCell ref="A17:E17"/>
    <mergeCell ref="O18:Q18"/>
    <mergeCell ref="O32:Q32"/>
    <mergeCell ref="O33:Q33"/>
    <mergeCell ref="O34:Q34"/>
    <mergeCell ref="O35:Q35"/>
    <mergeCell ref="O36:Q36"/>
    <mergeCell ref="O37:Q37"/>
    <mergeCell ref="O51:Q51"/>
    <mergeCell ref="O52:Q52"/>
    <mergeCell ref="O25:R25"/>
    <mergeCell ref="O46:Q46"/>
    <mergeCell ref="O47:Q47"/>
    <mergeCell ref="O48:Q48"/>
    <mergeCell ref="O44:Q44"/>
    <mergeCell ref="O45:Q45"/>
    <mergeCell ref="O27:Q27"/>
    <mergeCell ref="O26:Q26"/>
    <mergeCell ref="C2:J2"/>
    <mergeCell ref="A15:B15"/>
    <mergeCell ref="O49:Q49"/>
    <mergeCell ref="O50:Q50"/>
    <mergeCell ref="O40:Q40"/>
    <mergeCell ref="O41:Q41"/>
    <mergeCell ref="O42:Q42"/>
    <mergeCell ref="O43:Q43"/>
    <mergeCell ref="O38:Q38"/>
    <mergeCell ref="O39:Q39"/>
    <mergeCell ref="A16:B16"/>
    <mergeCell ref="C15:E15"/>
    <mergeCell ref="G15:H15"/>
    <mergeCell ref="G16:H16"/>
    <mergeCell ref="A1:K1"/>
    <mergeCell ref="G12:H12"/>
    <mergeCell ref="I16:K16"/>
    <mergeCell ref="A13:B13"/>
    <mergeCell ref="C13:E13"/>
    <mergeCell ref="A14:B14"/>
    <mergeCell ref="Y5:Z5"/>
    <mergeCell ref="W6:X6"/>
    <mergeCell ref="Y6:Z6"/>
    <mergeCell ref="W7:X7"/>
    <mergeCell ref="Y7:Z7"/>
    <mergeCell ref="Y8:Z8"/>
    <mergeCell ref="W5:X5"/>
    <mergeCell ref="W14:X14"/>
    <mergeCell ref="W8:X8"/>
    <mergeCell ref="Y9:Z9"/>
    <mergeCell ref="Y13:Z13"/>
    <mergeCell ref="Y14:Z14"/>
    <mergeCell ref="D10:F10"/>
    <mergeCell ref="H9:J9"/>
    <mergeCell ref="H10:J10"/>
    <mergeCell ref="C14:E14"/>
    <mergeCell ref="C12:E12"/>
    <mergeCell ref="W17:X17"/>
    <mergeCell ref="Y17:Z17"/>
    <mergeCell ref="W18:X18"/>
    <mergeCell ref="Y18:Z18"/>
    <mergeCell ref="Y15:Z15"/>
    <mergeCell ref="W16:X16"/>
    <mergeCell ref="Y16:Z16"/>
    <mergeCell ref="W26:X26"/>
    <mergeCell ref="W19:X19"/>
    <mergeCell ref="Y19:Z19"/>
    <mergeCell ref="Y20:Z20"/>
    <mergeCell ref="W21:X21"/>
    <mergeCell ref="Y21:Z21"/>
    <mergeCell ref="W20:X20"/>
    <mergeCell ref="W28:X28"/>
    <mergeCell ref="Y28:Z28"/>
    <mergeCell ref="W29:X29"/>
    <mergeCell ref="Y29:Z29"/>
    <mergeCell ref="W22:X22"/>
    <mergeCell ref="Y22:Z22"/>
    <mergeCell ref="W27:X27"/>
    <mergeCell ref="Y27:Z27"/>
    <mergeCell ref="Y25:Z25"/>
    <mergeCell ref="W25:X25"/>
    <mergeCell ref="W32:X32"/>
    <mergeCell ref="Y32:Z32"/>
    <mergeCell ref="W33:X33"/>
    <mergeCell ref="Y33:Z33"/>
    <mergeCell ref="W30:X30"/>
    <mergeCell ref="Y30:Z30"/>
    <mergeCell ref="W31:X31"/>
    <mergeCell ref="Y31:Z31"/>
    <mergeCell ref="W36:X36"/>
    <mergeCell ref="Y36:Z36"/>
    <mergeCell ref="W37:X37"/>
    <mergeCell ref="Y37:Z37"/>
    <mergeCell ref="W34:X34"/>
    <mergeCell ref="Y34:Z34"/>
    <mergeCell ref="W35:X35"/>
    <mergeCell ref="Y35:Z35"/>
    <mergeCell ref="W40:X40"/>
    <mergeCell ref="Y40:Z40"/>
    <mergeCell ref="W41:X41"/>
    <mergeCell ref="Y41:Z41"/>
    <mergeCell ref="W38:X38"/>
    <mergeCell ref="Y38:Z38"/>
    <mergeCell ref="W39:X39"/>
    <mergeCell ref="Y39:Z39"/>
    <mergeCell ref="W44:X44"/>
    <mergeCell ref="Y44:Z44"/>
    <mergeCell ref="A44:E44"/>
    <mergeCell ref="F44:K44"/>
    <mergeCell ref="W42:X42"/>
    <mergeCell ref="Y42:Z42"/>
    <mergeCell ref="W43:X43"/>
    <mergeCell ref="Y43:Z43"/>
    <mergeCell ref="W45:X45"/>
    <mergeCell ref="W46:X46"/>
    <mergeCell ref="W47:X47"/>
    <mergeCell ref="A45:E45"/>
    <mergeCell ref="F45:K45"/>
    <mergeCell ref="A46:E46"/>
    <mergeCell ref="F46:K46"/>
    <mergeCell ref="A41:E41"/>
    <mergeCell ref="F41:K41"/>
    <mergeCell ref="A42:E42"/>
    <mergeCell ref="F42:K42"/>
    <mergeCell ref="A29:B29"/>
    <mergeCell ref="A30:B30"/>
    <mergeCell ref="A31:B31"/>
    <mergeCell ref="A35:K35"/>
    <mergeCell ref="A49:E49"/>
    <mergeCell ref="F49:K49"/>
    <mergeCell ref="A50:E50"/>
    <mergeCell ref="F50:K50"/>
    <mergeCell ref="A43:E43"/>
    <mergeCell ref="F43:K43"/>
    <mergeCell ref="A48:E48"/>
    <mergeCell ref="F48:K48"/>
    <mergeCell ref="A47:E47"/>
    <mergeCell ref="F47:K47"/>
    <mergeCell ref="A56:E56"/>
    <mergeCell ref="F56:K56"/>
    <mergeCell ref="A51:E51"/>
    <mergeCell ref="F51:K51"/>
    <mergeCell ref="A52:E52"/>
    <mergeCell ref="F52:K52"/>
    <mergeCell ref="F53:K53"/>
    <mergeCell ref="A54:E54"/>
    <mergeCell ref="F54:K54"/>
    <mergeCell ref="A55:E55"/>
    <mergeCell ref="F55:K55"/>
    <mergeCell ref="A53:E53"/>
    <mergeCell ref="Y61:Z61"/>
    <mergeCell ref="P63:Q63"/>
    <mergeCell ref="P61:Q61"/>
    <mergeCell ref="S61:X61"/>
    <mergeCell ref="A60:AB60"/>
    <mergeCell ref="Y53:Z53"/>
    <mergeCell ref="Y54:Z54"/>
    <mergeCell ref="Y55:Z55"/>
    <mergeCell ref="O76:S76"/>
    <mergeCell ref="T76:W76"/>
    <mergeCell ref="Z77:AA77"/>
    <mergeCell ref="P62:Q62"/>
    <mergeCell ref="S62:X62"/>
    <mergeCell ref="Y62:Z62"/>
    <mergeCell ref="T77:W77"/>
    <mergeCell ref="X77:Y77"/>
    <mergeCell ref="S66:X66"/>
    <mergeCell ref="Y66:Z66"/>
    <mergeCell ref="J63:O63"/>
    <mergeCell ref="A62:F62"/>
    <mergeCell ref="G62:H62"/>
    <mergeCell ref="J62:O62"/>
    <mergeCell ref="S71:X71"/>
    <mergeCell ref="Y71:Z71"/>
    <mergeCell ref="S69:X69"/>
    <mergeCell ref="Y69:Z69"/>
    <mergeCell ref="A64:F64"/>
    <mergeCell ref="G64:H64"/>
    <mergeCell ref="J64:O64"/>
    <mergeCell ref="P64:Q64"/>
    <mergeCell ref="O77:S77"/>
    <mergeCell ref="A61:F61"/>
    <mergeCell ref="G61:H61"/>
    <mergeCell ref="J61:O61"/>
    <mergeCell ref="A63:F63"/>
    <mergeCell ref="G63:H63"/>
    <mergeCell ref="S63:X63"/>
    <mergeCell ref="Y63:Z63"/>
    <mergeCell ref="S64:X64"/>
    <mergeCell ref="Y64:Z64"/>
    <mergeCell ref="S65:X65"/>
    <mergeCell ref="Y65:Z65"/>
    <mergeCell ref="A66:F66"/>
    <mergeCell ref="G66:H66"/>
    <mergeCell ref="J66:O66"/>
    <mergeCell ref="P66:Q66"/>
    <mergeCell ref="A65:F65"/>
    <mergeCell ref="G65:H65"/>
    <mergeCell ref="J65:O65"/>
    <mergeCell ref="P65:Q65"/>
    <mergeCell ref="A68:F68"/>
    <mergeCell ref="G68:H68"/>
    <mergeCell ref="J68:O68"/>
    <mergeCell ref="P68:Q68"/>
    <mergeCell ref="A67:F67"/>
    <mergeCell ref="G67:H67"/>
    <mergeCell ref="J67:O67"/>
    <mergeCell ref="P67:Q67"/>
    <mergeCell ref="J69:O69"/>
    <mergeCell ref="P69:Q69"/>
    <mergeCell ref="S67:X67"/>
    <mergeCell ref="Y67:Z67"/>
    <mergeCell ref="S68:X68"/>
    <mergeCell ref="Y68:Z68"/>
    <mergeCell ref="Z72:AA72"/>
    <mergeCell ref="R72:Y72"/>
    <mergeCell ref="S70:X70"/>
    <mergeCell ref="Y70:Z70"/>
    <mergeCell ref="A69:F69"/>
    <mergeCell ref="G69:H69"/>
    <mergeCell ref="A70:F70"/>
    <mergeCell ref="G70:H70"/>
    <mergeCell ref="J70:O70"/>
    <mergeCell ref="P70:Q70"/>
    <mergeCell ref="A71:F71"/>
    <mergeCell ref="G71:H71"/>
    <mergeCell ref="J71:O71"/>
    <mergeCell ref="P71:Q71"/>
    <mergeCell ref="A72:H72"/>
    <mergeCell ref="I72:J72"/>
    <mergeCell ref="X79:Y79"/>
    <mergeCell ref="Z79:AA79"/>
    <mergeCell ref="A75:M75"/>
    <mergeCell ref="A76:D76"/>
    <mergeCell ref="E76:G76"/>
    <mergeCell ref="H76:I76"/>
    <mergeCell ref="J76:K76"/>
    <mergeCell ref="L76:M76"/>
    <mergeCell ref="Z76:AA76"/>
    <mergeCell ref="X76:Y76"/>
    <mergeCell ref="H79:I79"/>
    <mergeCell ref="J79:K79"/>
    <mergeCell ref="O78:S78"/>
    <mergeCell ref="T78:W78"/>
    <mergeCell ref="O79:S79"/>
    <mergeCell ref="T79:W79"/>
    <mergeCell ref="Z81:AA81"/>
    <mergeCell ref="X78:Y78"/>
    <mergeCell ref="Z78:AA78"/>
    <mergeCell ref="A77:D77"/>
    <mergeCell ref="E77:G77"/>
    <mergeCell ref="A78:I78"/>
    <mergeCell ref="J78:M78"/>
    <mergeCell ref="H77:I77"/>
    <mergeCell ref="J77:K77"/>
    <mergeCell ref="L77:M77"/>
    <mergeCell ref="O82:S82"/>
    <mergeCell ref="T82:W82"/>
    <mergeCell ref="X82:Y82"/>
    <mergeCell ref="Z82:AA82"/>
    <mergeCell ref="T80:W80"/>
    <mergeCell ref="X80:Y80"/>
    <mergeCell ref="Z80:AA80"/>
    <mergeCell ref="O81:S81"/>
    <mergeCell ref="T81:W81"/>
    <mergeCell ref="X81:Y81"/>
    <mergeCell ref="L83:M83"/>
    <mergeCell ref="A82:D82"/>
    <mergeCell ref="E82:G82"/>
    <mergeCell ref="H82:I82"/>
    <mergeCell ref="J82:K82"/>
    <mergeCell ref="A83:D83"/>
    <mergeCell ref="E83:G83"/>
    <mergeCell ref="H83:I83"/>
    <mergeCell ref="J83:K83"/>
    <mergeCell ref="E88:G88"/>
    <mergeCell ref="H88:I88"/>
    <mergeCell ref="J88:K88"/>
    <mergeCell ref="A89:D89"/>
    <mergeCell ref="E89:G89"/>
    <mergeCell ref="H89:I89"/>
    <mergeCell ref="J89:K89"/>
    <mergeCell ref="H86:I86"/>
    <mergeCell ref="J86:K86"/>
    <mergeCell ref="L86:M86"/>
    <mergeCell ref="A85:D85"/>
    <mergeCell ref="E85:G85"/>
    <mergeCell ref="H85:I85"/>
    <mergeCell ref="J85:K85"/>
    <mergeCell ref="E94:G94"/>
    <mergeCell ref="H94:I94"/>
    <mergeCell ref="J94:K94"/>
    <mergeCell ref="A95:D95"/>
    <mergeCell ref="E95:G95"/>
    <mergeCell ref="H95:I95"/>
    <mergeCell ref="J95:K95"/>
    <mergeCell ref="A81:I81"/>
    <mergeCell ref="J81:M81"/>
    <mergeCell ref="L79:M79"/>
    <mergeCell ref="A80:D80"/>
    <mergeCell ref="E80:G80"/>
    <mergeCell ref="H80:I80"/>
    <mergeCell ref="J80:K80"/>
    <mergeCell ref="L80:M80"/>
    <mergeCell ref="A79:D79"/>
    <mergeCell ref="E79:G79"/>
    <mergeCell ref="P84:R84"/>
    <mergeCell ref="P88:R88"/>
    <mergeCell ref="P89:R89"/>
    <mergeCell ref="P90:R90"/>
    <mergeCell ref="A90:I90"/>
    <mergeCell ref="J90:M90"/>
    <mergeCell ref="A84:I84"/>
    <mergeCell ref="L85:M85"/>
    <mergeCell ref="A86:D86"/>
    <mergeCell ref="E86:G86"/>
    <mergeCell ref="J84:M84"/>
    <mergeCell ref="A87:I87"/>
    <mergeCell ref="J87:M87"/>
    <mergeCell ref="L91:M91"/>
    <mergeCell ref="A88:D88"/>
    <mergeCell ref="A96:I96"/>
    <mergeCell ref="J96:M96"/>
    <mergeCell ref="A93:I93"/>
    <mergeCell ref="L95:M95"/>
    <mergeCell ref="A94:D94"/>
    <mergeCell ref="A91:D91"/>
    <mergeCell ref="E91:G91"/>
    <mergeCell ref="H91:I91"/>
    <mergeCell ref="J91:K91"/>
    <mergeCell ref="A92:D92"/>
    <mergeCell ref="E92:G92"/>
    <mergeCell ref="H92:I92"/>
    <mergeCell ref="J92:K92"/>
    <mergeCell ref="O75:AB75"/>
    <mergeCell ref="P83:R83"/>
    <mergeCell ref="P94:R94"/>
    <mergeCell ref="L94:M94"/>
    <mergeCell ref="L88:M88"/>
    <mergeCell ref="L82:M82"/>
    <mergeCell ref="O80:S80"/>
    <mergeCell ref="Y93:AA93"/>
    <mergeCell ref="P91:R91"/>
    <mergeCell ref="P92:R92"/>
    <mergeCell ref="P85:R85"/>
    <mergeCell ref="P86:R86"/>
    <mergeCell ref="P87:R87"/>
    <mergeCell ref="J93:M93"/>
    <mergeCell ref="Y94:AA94"/>
    <mergeCell ref="Y95:AA95"/>
    <mergeCell ref="P93:R93"/>
    <mergeCell ref="L92:M92"/>
    <mergeCell ref="L89:M89"/>
    <mergeCell ref="Y85:AA85"/>
    <mergeCell ref="Y86:AA86"/>
    <mergeCell ref="Y87:AA87"/>
    <mergeCell ref="Y89:AA89"/>
    <mergeCell ref="Y90:AA90"/>
    <mergeCell ref="Y91:AA91"/>
    <mergeCell ref="AA100:AB100"/>
    <mergeCell ref="O100:T102"/>
    <mergeCell ref="U99:V102"/>
    <mergeCell ref="W102:X102"/>
    <mergeCell ref="Y102:Z102"/>
    <mergeCell ref="Y101:Z101"/>
    <mergeCell ref="W100:X100"/>
    <mergeCell ref="Y100:Z100"/>
    <mergeCell ref="O99:T99"/>
    <mergeCell ref="Z107:AB107"/>
    <mergeCell ref="S105:U105"/>
    <mergeCell ref="S106:U106"/>
    <mergeCell ref="S107:U107"/>
    <mergeCell ref="AA102:AB102"/>
    <mergeCell ref="AA99:AB99"/>
    <mergeCell ref="Y99:Z99"/>
    <mergeCell ref="W99:X99"/>
    <mergeCell ref="W101:X101"/>
    <mergeCell ref="AA101:AB101"/>
    <mergeCell ref="O112:R112"/>
    <mergeCell ref="O113:R113"/>
    <mergeCell ref="V106:Y106"/>
    <mergeCell ref="V107:Y107"/>
    <mergeCell ref="O108:R108"/>
    <mergeCell ref="O109:R109"/>
    <mergeCell ref="O106:R106"/>
    <mergeCell ref="O107:R107"/>
    <mergeCell ref="O114:R114"/>
    <mergeCell ref="O115:R115"/>
    <mergeCell ref="O116:R116"/>
    <mergeCell ref="V108:Y108"/>
    <mergeCell ref="V109:Y109"/>
    <mergeCell ref="V110:Y110"/>
    <mergeCell ref="V111:Y111"/>
    <mergeCell ref="V112:Y112"/>
    <mergeCell ref="S108:U108"/>
    <mergeCell ref="S115:U115"/>
    <mergeCell ref="S114:U114"/>
    <mergeCell ref="S116:U116"/>
    <mergeCell ref="V115:Y115"/>
    <mergeCell ref="V116:Y116"/>
    <mergeCell ref="S109:U109"/>
    <mergeCell ref="S110:U110"/>
    <mergeCell ref="S111:U111"/>
    <mergeCell ref="S112:U112"/>
    <mergeCell ref="Z116:AB116"/>
    <mergeCell ref="Z115:AB115"/>
    <mergeCell ref="V113:Y113"/>
    <mergeCell ref="V114:Y114"/>
    <mergeCell ref="Z114:AB114"/>
    <mergeCell ref="Z110:AB110"/>
    <mergeCell ref="Z111:AB111"/>
    <mergeCell ref="Z113:AB113"/>
    <mergeCell ref="Z108:AB108"/>
    <mergeCell ref="Z109:AB109"/>
    <mergeCell ref="G108:I108"/>
    <mergeCell ref="K108:L108"/>
    <mergeCell ref="A106:C106"/>
    <mergeCell ref="E106:F106"/>
    <mergeCell ref="S113:U113"/>
    <mergeCell ref="O110:R110"/>
    <mergeCell ref="O111:R111"/>
    <mergeCell ref="G106:I106"/>
    <mergeCell ref="K106:L106"/>
    <mergeCell ref="A108:C108"/>
    <mergeCell ref="E108:F108"/>
    <mergeCell ref="V105:Y105"/>
    <mergeCell ref="A99:M99"/>
    <mergeCell ref="O104:AB104"/>
    <mergeCell ref="O105:R105"/>
    <mergeCell ref="Z105:AB105"/>
    <mergeCell ref="Z106:AB106"/>
    <mergeCell ref="A118:AB118"/>
    <mergeCell ref="D119:T119"/>
    <mergeCell ref="A120:T120"/>
    <mergeCell ref="A121:T121"/>
    <mergeCell ref="A111:M111"/>
    <mergeCell ref="A112:E112"/>
    <mergeCell ref="A114:E114"/>
    <mergeCell ref="A116:E116"/>
    <mergeCell ref="H112:L112"/>
    <mergeCell ref="Z112:AB112"/>
    <mergeCell ref="D133:T133"/>
    <mergeCell ref="A126:T126"/>
    <mergeCell ref="A127:T127"/>
    <mergeCell ref="A129:C129"/>
    <mergeCell ref="D129:T129"/>
    <mergeCell ref="A123:T123"/>
    <mergeCell ref="A124:T124"/>
    <mergeCell ref="A125:C125"/>
    <mergeCell ref="D125:T125"/>
    <mergeCell ref="A128:T128"/>
    <mergeCell ref="W138:X138"/>
    <mergeCell ref="Y138:Z138"/>
    <mergeCell ref="AA138:AB138"/>
    <mergeCell ref="A134:T134"/>
    <mergeCell ref="V119:AA119"/>
    <mergeCell ref="V120:AA134"/>
    <mergeCell ref="A130:T130"/>
    <mergeCell ref="A131:T131"/>
    <mergeCell ref="A132:T132"/>
    <mergeCell ref="A133:C133"/>
    <mergeCell ref="D140:M140"/>
    <mergeCell ref="Q140:AB140"/>
    <mergeCell ref="O138:Q138"/>
    <mergeCell ref="R138:T138"/>
    <mergeCell ref="U138:V138"/>
    <mergeCell ref="A137:AB137"/>
    <mergeCell ref="A138:C138"/>
    <mergeCell ref="D138:F138"/>
    <mergeCell ref="H138:J138"/>
    <mergeCell ref="K138:M138"/>
    <mergeCell ref="A145:AB145"/>
    <mergeCell ref="A146:AB146"/>
    <mergeCell ref="A147:AB147"/>
    <mergeCell ref="A148:AB148"/>
    <mergeCell ref="A141:AB141"/>
    <mergeCell ref="A142:AB142"/>
    <mergeCell ref="A143:AB143"/>
    <mergeCell ref="A144:AB144"/>
    <mergeCell ref="A153:AB153"/>
    <mergeCell ref="A154:AB154"/>
    <mergeCell ref="A155:AB155"/>
    <mergeCell ref="A156:AB156"/>
    <mergeCell ref="A149:AB149"/>
    <mergeCell ref="A150:AB150"/>
    <mergeCell ref="A151:AB151"/>
    <mergeCell ref="A152:AB152"/>
    <mergeCell ref="A161:AB161"/>
    <mergeCell ref="A162:AB162"/>
    <mergeCell ref="A163:AB163"/>
    <mergeCell ref="A164:AB164"/>
    <mergeCell ref="A157:AB157"/>
    <mergeCell ref="A158:AB158"/>
    <mergeCell ref="A159:AB159"/>
    <mergeCell ref="A160:AB160"/>
    <mergeCell ref="A169:AB169"/>
    <mergeCell ref="A170:AB170"/>
    <mergeCell ref="A171:AB171"/>
    <mergeCell ref="A172:AB172"/>
    <mergeCell ref="A165:AB165"/>
    <mergeCell ref="A166:AB166"/>
    <mergeCell ref="A167:AB167"/>
    <mergeCell ref="A168:AB168"/>
    <mergeCell ref="G178:I178"/>
    <mergeCell ref="J178:L178"/>
    <mergeCell ref="J179:L179"/>
    <mergeCell ref="A173:AB173"/>
    <mergeCell ref="A174:AB174"/>
    <mergeCell ref="A175:AB175"/>
    <mergeCell ref="A177:AB177"/>
    <mergeCell ref="M179:R179"/>
    <mergeCell ref="S179:AA179"/>
    <mergeCell ref="S180:AA180"/>
    <mergeCell ref="A179:F179"/>
    <mergeCell ref="G179:I179"/>
    <mergeCell ref="S181:AA181"/>
    <mergeCell ref="A180:F180"/>
    <mergeCell ref="G180:I180"/>
    <mergeCell ref="J180:L180"/>
    <mergeCell ref="M180:R180"/>
    <mergeCell ref="M183:R183"/>
    <mergeCell ref="S182:AA182"/>
    <mergeCell ref="A181:F181"/>
    <mergeCell ref="G181:I181"/>
    <mergeCell ref="J181:L181"/>
    <mergeCell ref="M181:R181"/>
    <mergeCell ref="A182:F182"/>
    <mergeCell ref="G182:I182"/>
    <mergeCell ref="J182:L182"/>
    <mergeCell ref="M182:R182"/>
    <mergeCell ref="M185:R185"/>
    <mergeCell ref="S183:AA183"/>
    <mergeCell ref="A184:F184"/>
    <mergeCell ref="G184:I184"/>
    <mergeCell ref="J184:L184"/>
    <mergeCell ref="M184:R184"/>
    <mergeCell ref="S184:AA184"/>
    <mergeCell ref="A183:F183"/>
    <mergeCell ref="G183:I183"/>
    <mergeCell ref="J183:L183"/>
    <mergeCell ref="M187:R187"/>
    <mergeCell ref="S185:AA185"/>
    <mergeCell ref="A186:F186"/>
    <mergeCell ref="G186:I186"/>
    <mergeCell ref="J186:L186"/>
    <mergeCell ref="M186:R186"/>
    <mergeCell ref="S186:AA186"/>
    <mergeCell ref="A185:F185"/>
    <mergeCell ref="G185:I185"/>
    <mergeCell ref="J185:L185"/>
    <mergeCell ref="M189:R189"/>
    <mergeCell ref="S187:AA187"/>
    <mergeCell ref="A188:F188"/>
    <mergeCell ref="G188:I188"/>
    <mergeCell ref="J188:L188"/>
    <mergeCell ref="M188:R188"/>
    <mergeCell ref="S188:AA188"/>
    <mergeCell ref="A187:F187"/>
    <mergeCell ref="G187:I187"/>
    <mergeCell ref="J187:L187"/>
    <mergeCell ref="M191:R191"/>
    <mergeCell ref="S189:AA189"/>
    <mergeCell ref="A190:F190"/>
    <mergeCell ref="G190:I190"/>
    <mergeCell ref="J190:L190"/>
    <mergeCell ref="M190:R190"/>
    <mergeCell ref="S190:AA190"/>
    <mergeCell ref="A189:F189"/>
    <mergeCell ref="G189:I189"/>
    <mergeCell ref="J189:L189"/>
    <mergeCell ref="M193:R193"/>
    <mergeCell ref="S191:AA191"/>
    <mergeCell ref="A192:F192"/>
    <mergeCell ref="G192:I192"/>
    <mergeCell ref="J192:L192"/>
    <mergeCell ref="M192:R192"/>
    <mergeCell ref="S192:AA192"/>
    <mergeCell ref="A191:F191"/>
    <mergeCell ref="G191:I191"/>
    <mergeCell ref="J191:L191"/>
    <mergeCell ref="M195:R195"/>
    <mergeCell ref="S193:AA193"/>
    <mergeCell ref="A194:F194"/>
    <mergeCell ref="G194:I194"/>
    <mergeCell ref="J194:L194"/>
    <mergeCell ref="M194:R194"/>
    <mergeCell ref="S194:AA194"/>
    <mergeCell ref="A193:F193"/>
    <mergeCell ref="G193:I193"/>
    <mergeCell ref="J193:L193"/>
    <mergeCell ref="M197:R197"/>
    <mergeCell ref="S195:AA195"/>
    <mergeCell ref="A196:F196"/>
    <mergeCell ref="G196:I196"/>
    <mergeCell ref="J196:L196"/>
    <mergeCell ref="M196:R196"/>
    <mergeCell ref="S196:AA196"/>
    <mergeCell ref="A195:F195"/>
    <mergeCell ref="G195:I195"/>
    <mergeCell ref="J195:L195"/>
    <mergeCell ref="M199:R199"/>
    <mergeCell ref="S197:AA197"/>
    <mergeCell ref="A198:F198"/>
    <mergeCell ref="G198:I198"/>
    <mergeCell ref="J198:L198"/>
    <mergeCell ref="M198:R198"/>
    <mergeCell ref="S198:AA198"/>
    <mergeCell ref="A197:F197"/>
    <mergeCell ref="G197:I197"/>
    <mergeCell ref="J197:L197"/>
    <mergeCell ref="M201:R201"/>
    <mergeCell ref="S199:AA199"/>
    <mergeCell ref="A200:F200"/>
    <mergeCell ref="G200:I200"/>
    <mergeCell ref="J200:L200"/>
    <mergeCell ref="M200:R200"/>
    <mergeCell ref="S200:AA200"/>
    <mergeCell ref="A199:F199"/>
    <mergeCell ref="G199:I199"/>
    <mergeCell ref="J199:L199"/>
    <mergeCell ref="M203:R203"/>
    <mergeCell ref="S201:AA201"/>
    <mergeCell ref="A202:F202"/>
    <mergeCell ref="G202:I202"/>
    <mergeCell ref="J202:L202"/>
    <mergeCell ref="M202:R202"/>
    <mergeCell ref="S202:AA202"/>
    <mergeCell ref="A201:F201"/>
    <mergeCell ref="G201:I201"/>
    <mergeCell ref="J201:L201"/>
    <mergeCell ref="M205:R205"/>
    <mergeCell ref="S203:AA203"/>
    <mergeCell ref="A204:F204"/>
    <mergeCell ref="G204:I204"/>
    <mergeCell ref="J204:L204"/>
    <mergeCell ref="M204:R204"/>
    <mergeCell ref="S204:AA204"/>
    <mergeCell ref="A203:F203"/>
    <mergeCell ref="G203:I203"/>
    <mergeCell ref="J203:L203"/>
    <mergeCell ref="M207:R207"/>
    <mergeCell ref="S205:AA205"/>
    <mergeCell ref="A206:F206"/>
    <mergeCell ref="G206:I206"/>
    <mergeCell ref="J206:L206"/>
    <mergeCell ref="M206:R206"/>
    <mergeCell ref="S206:AA206"/>
    <mergeCell ref="A205:F205"/>
    <mergeCell ref="G205:I205"/>
    <mergeCell ref="J205:L205"/>
    <mergeCell ref="M209:R209"/>
    <mergeCell ref="S207:AA207"/>
    <mergeCell ref="A208:F208"/>
    <mergeCell ref="G208:I208"/>
    <mergeCell ref="J208:L208"/>
    <mergeCell ref="M208:R208"/>
    <mergeCell ref="S208:AA208"/>
    <mergeCell ref="A207:F207"/>
    <mergeCell ref="G207:I207"/>
    <mergeCell ref="J207:L207"/>
    <mergeCell ref="M211:R211"/>
    <mergeCell ref="S209:AA209"/>
    <mergeCell ref="A210:F210"/>
    <mergeCell ref="G210:I210"/>
    <mergeCell ref="J210:L210"/>
    <mergeCell ref="M210:R210"/>
    <mergeCell ref="S210:AA210"/>
    <mergeCell ref="A209:F209"/>
    <mergeCell ref="G209:I209"/>
    <mergeCell ref="J209:L209"/>
    <mergeCell ref="G216:I216"/>
    <mergeCell ref="S211:AA211"/>
    <mergeCell ref="A212:F212"/>
    <mergeCell ref="G212:I212"/>
    <mergeCell ref="J212:L212"/>
    <mergeCell ref="M212:R212"/>
    <mergeCell ref="S212:AA212"/>
    <mergeCell ref="A211:F211"/>
    <mergeCell ref="G211:I211"/>
    <mergeCell ref="J211:L211"/>
    <mergeCell ref="G213:I213"/>
    <mergeCell ref="J213:L213"/>
    <mergeCell ref="J216:L216"/>
    <mergeCell ref="M216:R216"/>
    <mergeCell ref="S216:AA216"/>
    <mergeCell ref="A215:F215"/>
    <mergeCell ref="G215:I215"/>
    <mergeCell ref="J215:L215"/>
    <mergeCell ref="M215:R215"/>
    <mergeCell ref="A216:F216"/>
    <mergeCell ref="S218:AA218"/>
    <mergeCell ref="S215:AA215"/>
    <mergeCell ref="S217:AA217"/>
    <mergeCell ref="S213:AA213"/>
    <mergeCell ref="A214:F214"/>
    <mergeCell ref="G214:I214"/>
    <mergeCell ref="J214:L214"/>
    <mergeCell ref="M214:R214"/>
    <mergeCell ref="S214:AA214"/>
    <mergeCell ref="A213:F213"/>
    <mergeCell ref="E230:L230"/>
    <mergeCell ref="C231:D231"/>
    <mergeCell ref="E231:L231"/>
    <mergeCell ref="Q229:R229"/>
    <mergeCell ref="M213:R213"/>
    <mergeCell ref="S229:Z229"/>
    <mergeCell ref="S230:Z230"/>
    <mergeCell ref="S231:Z231"/>
    <mergeCell ref="Q230:R230"/>
    <mergeCell ref="Q231:R231"/>
    <mergeCell ref="Q227:R227"/>
    <mergeCell ref="Q225:R225"/>
    <mergeCell ref="C225:D225"/>
    <mergeCell ref="C227:D227"/>
    <mergeCell ref="S232:Z232"/>
    <mergeCell ref="C229:D229"/>
    <mergeCell ref="E229:L229"/>
    <mergeCell ref="C232:D232"/>
    <mergeCell ref="E232:L232"/>
    <mergeCell ref="C230:D230"/>
    <mergeCell ref="A218:F218"/>
    <mergeCell ref="G218:I218"/>
    <mergeCell ref="J218:L218"/>
    <mergeCell ref="M218:R218"/>
    <mergeCell ref="Q232:R232"/>
    <mergeCell ref="A220:AB220"/>
    <mergeCell ref="C221:F221"/>
    <mergeCell ref="J221:M221"/>
    <mergeCell ref="Q221:T221"/>
    <mergeCell ref="X221:AA221"/>
    <mergeCell ref="O56:Q56"/>
    <mergeCell ref="Y56:Z56"/>
    <mergeCell ref="W53:X53"/>
    <mergeCell ref="W54:X54"/>
    <mergeCell ref="W55:X55"/>
    <mergeCell ref="W56:X56"/>
    <mergeCell ref="Y50:Z50"/>
    <mergeCell ref="W51:X51"/>
    <mergeCell ref="Y51:Z51"/>
    <mergeCell ref="A217:F217"/>
    <mergeCell ref="G217:I217"/>
    <mergeCell ref="J217:L217"/>
    <mergeCell ref="M217:R217"/>
    <mergeCell ref="O53:Q53"/>
    <mergeCell ref="O54:Q54"/>
    <mergeCell ref="O55:Q55"/>
    <mergeCell ref="W52:X52"/>
    <mergeCell ref="Y52:Z52"/>
    <mergeCell ref="Y45:Z45"/>
    <mergeCell ref="Y46:Z46"/>
    <mergeCell ref="Y47:Z47"/>
    <mergeCell ref="W48:X48"/>
    <mergeCell ref="Y48:Z48"/>
    <mergeCell ref="W49:X49"/>
    <mergeCell ref="Y49:Z49"/>
    <mergeCell ref="W50:X50"/>
  </mergeCells>
  <phoneticPr fontId="4" type="noConversion"/>
  <printOptions horizontalCentered="1" verticalCentered="1"/>
  <pageMargins left="0.25" right="0.25" top="0.5" bottom="0.25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Page 1</vt:lpstr>
      <vt:lpstr>A</vt:lpstr>
      <vt:lpstr>AG</vt:lpstr>
      <vt:lpstr>BS</vt:lpstr>
      <vt:lpstr>FEL</vt:lpstr>
      <vt:lpstr>FP</vt:lpstr>
      <vt:lpstr>INT</vt:lpstr>
      <vt:lpstr>IP</vt:lpstr>
      <vt:lpstr>M</vt:lpstr>
      <vt:lpstr>Mag</vt:lpstr>
      <vt:lpstr>S</vt:lpstr>
      <vt:lpstr>SB</vt:lpstr>
      <vt:lpstr>T</vt:lpstr>
      <vt:lpstr>TB</vt:lpstr>
      <vt:lpstr>W</vt:lpstr>
      <vt:lpstr>WP</vt:lpstr>
      <vt:lpstr>WS</vt:lpstr>
    </vt:vector>
  </TitlesOfParts>
  <Company>NJIT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A. Mottola</dc:creator>
  <cp:lastModifiedBy>Daemonstorm</cp:lastModifiedBy>
  <cp:lastPrinted>2009-12-01T00:18:04Z</cp:lastPrinted>
  <dcterms:created xsi:type="dcterms:W3CDTF">2009-11-27T03:37:19Z</dcterms:created>
  <dcterms:modified xsi:type="dcterms:W3CDTF">2010-03-28T06:37:19Z</dcterms:modified>
</cp:coreProperties>
</file>